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24519"/>
</workbook>
</file>

<file path=xl/calcChain.xml><?xml version="1.0" encoding="utf-8"?>
<calcChain xmlns="http://schemas.openxmlformats.org/spreadsheetml/2006/main">
  <c r="C77" i="2"/>
  <c r="D31" i="1"/>
  <c r="G30"/>
  <c r="G29"/>
  <c r="H29" s="1"/>
  <c r="G28"/>
  <c r="G27"/>
  <c r="H27" s="1"/>
  <c r="G26"/>
  <c r="H26" s="1"/>
  <c r="G25"/>
  <c r="H25" s="1"/>
  <c r="G24"/>
  <c r="H24" s="1"/>
  <c r="G23"/>
  <c r="H23" s="1"/>
  <c r="G22"/>
  <c r="G21"/>
  <c r="H21" s="1"/>
  <c r="G20"/>
  <c r="H20" s="1"/>
  <c r="G19"/>
  <c r="H19" s="1"/>
  <c r="G18"/>
  <c r="G17"/>
  <c r="H17" s="1"/>
  <c r="H16"/>
  <c r="G16"/>
  <c r="G15"/>
  <c r="H15" s="1"/>
  <c r="G14"/>
  <c r="H14" s="1"/>
  <c r="G13"/>
  <c r="H13" s="1"/>
  <c r="H12"/>
  <c r="G12"/>
  <c r="G11"/>
  <c r="H11" s="1"/>
  <c r="G10"/>
  <c r="H10" s="1"/>
  <c r="H9"/>
  <c r="G9"/>
  <c r="G8"/>
  <c r="H8" s="1"/>
  <c r="G7"/>
  <c r="H7" s="1"/>
  <c r="G2"/>
  <c r="H2" s="1"/>
  <c r="G4"/>
  <c r="H4" s="1"/>
  <c r="G5"/>
  <c r="H5" s="1"/>
  <c r="G6"/>
  <c r="H6" s="1"/>
  <c r="G35"/>
  <c r="H35" s="1"/>
  <c r="G37"/>
  <c r="H37" s="1"/>
  <c r="G36"/>
  <c r="H36" s="1"/>
</calcChain>
</file>

<file path=xl/sharedStrings.xml><?xml version="1.0" encoding="utf-8"?>
<sst xmlns="http://schemas.openxmlformats.org/spreadsheetml/2006/main" count="106" uniqueCount="57">
  <si>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</si>
  <si>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</si>
  <si>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</si>
  <si>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</si>
  <si>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</si>
  <si>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</si>
  <si>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</si>
  <si>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</si>
  <si>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</si>
  <si>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</si>
  <si>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</si>
  <si>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</si>
  <si>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</si>
  <si>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</si>
  <si>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</si>
  <si>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</si>
  <si>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</si>
  <si>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</si>
  <si>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</si>
  <si>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</si>
  <si>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</si>
  <si>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</si>
  <si>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</si>
  <si>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</si>
  <si>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</si>
  <si>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</si>
  <si>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</si>
  <si>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</si>
  <si>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</si>
  <si>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</si>
  <si>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</si>
  <si>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</si>
  <si>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</si>
  <si>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</si>
  <si>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</si>
  <si>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</si>
  <si>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</si>
  <si>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</si>
  <si>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</si>
  <si>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</si>
  <si>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</si>
  <si>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</si>
  <si>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</si>
  <si>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</si>
  <si>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</si>
  <si>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</si>
  <si>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cant. De atenciones</t>
  </si>
  <si>
    <t>ENFERMERIA</t>
  </si>
  <si>
    <t>Menor cant. de atenciones</t>
  </si>
  <si>
    <t>Cant. De diagnosticos cubiertos por Obra Social</t>
  </si>
  <si>
    <t>CARDIOLOGIA</t>
  </si>
  <si>
    <t>COSTO PROM PARTICULAR DE ATENCION</t>
  </si>
  <si>
    <t>DPTO</t>
  </si>
  <si>
    <t>%</t>
  </si>
  <si>
    <t xml:space="preserve">CANT DE CASOS </t>
  </si>
  <si>
    <t>Se deben utilizar Funciones</t>
  </si>
  <si>
    <t>Falta título</t>
  </si>
</sst>
</file>

<file path=xl/styles.xml><?xml version="1.0" encoding="utf-8"?>
<styleSheet xmlns="http://schemas.openxmlformats.org/spreadsheetml/2006/main">
  <numFmts count="3">
    <numFmt numFmtId="164" formatCode="_-* #,##0.00\ &quot;€&quot;_-;\-* #,##0.00\ &quot;€&quot;_-;_-* &quot;-&quot;??\ &quot;€&quot;_-;_-@_-"/>
    <numFmt numFmtId="165" formatCode="dd/mm/yy"/>
    <numFmt numFmtId="166" formatCode="[$$-2C0A]\ 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2" fillId="0" borderId="0" xfId="0" applyFont="1"/>
    <xf numFmtId="14" fontId="6" fillId="0" borderId="0" xfId="0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6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9" fontId="0" fillId="2" borderId="0" xfId="2" applyFont="1" applyFill="1" applyAlignment="1">
      <alignment horizontal="center"/>
    </xf>
    <xf numFmtId="9" fontId="0" fillId="3" borderId="0" xfId="2" applyFont="1" applyFill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135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9" fillId="8" borderId="7" xfId="0" applyFont="1" applyFill="1" applyBorder="1"/>
    <xf numFmtId="0" fontId="9" fillId="0" borderId="0" xfId="0" applyFont="1"/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CANT DE CASOS EN CADA DPTO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7681509755048711"/>
          <c:y val="0.31080166994668479"/>
          <c:w val="0.38806316356051362"/>
          <c:h val="0.64726551517796871"/>
        </c:manualLayout>
      </c:layout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10%</a:t>
                    </a:r>
                  </a:p>
                </c:rich>
              </c:tx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31%</a:t>
                    </a:r>
                  </a:p>
                </c:rich>
              </c:tx>
              <c:showPercent val="1"/>
            </c:dLbl>
            <c:showPercent val="1"/>
          </c:dLbls>
          <c:cat>
            <c:strRef>
              <c:f>Tabla1!$F$35:$F$37</c:f>
              <c:strCache>
                <c:ptCount val="3"/>
                <c:pt idx="0">
                  <c:v>Rivadavia</c:v>
                </c:pt>
                <c:pt idx="1">
                  <c:v>Chimbas</c:v>
                </c:pt>
                <c:pt idx="2">
                  <c:v>Capital</c:v>
                </c:pt>
              </c:strCache>
            </c:strRef>
          </c:cat>
          <c:val>
            <c:numRef>
              <c:f>Tabla1!$H$35:$H$37</c:f>
              <c:numCache>
                <c:formatCode>0%</c:formatCode>
                <c:ptCount val="3"/>
                <c:pt idx="0">
                  <c:v>0.1037037037037037</c:v>
                </c:pt>
                <c:pt idx="1">
                  <c:v>0.25185185185185183</c:v>
                </c:pt>
                <c:pt idx="2">
                  <c:v>0.31111111111111112</c:v>
                </c:pt>
              </c:numCache>
            </c:numRef>
          </c:val>
        </c:ser>
        <c:ser>
          <c:idx val="1"/>
          <c:order val="1"/>
          <c:tx>
            <c:strRef>
              <c:f>Tabla1!$G$34</c:f>
              <c:strCache>
                <c:ptCount val="1"/>
                <c:pt idx="0">
                  <c:v>CANT DE CASOS </c:v>
                </c:pt>
              </c:strCache>
            </c:strRef>
          </c:tx>
          <c:dLbls>
            <c:showPercent val="1"/>
          </c:dLbls>
          <c:cat>
            <c:strRef>
              <c:f>Tabla1!$F$35:$F$37</c:f>
              <c:strCache>
                <c:ptCount val="3"/>
                <c:pt idx="0">
                  <c:v>Rivadavia</c:v>
                </c:pt>
                <c:pt idx="1">
                  <c:v>Chimbas</c:v>
                </c:pt>
                <c:pt idx="2">
                  <c:v>Capital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0.22863767745867866"/>
          <c:y val="0.17123298410896007"/>
          <c:w val="0.49552381204317447"/>
          <c:h val="0.13468421211925627"/>
        </c:manualLayout>
      </c:layout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cat>
            <c:strRef>
              <c:f>Tabla1!$B$2:$B$9</c:f>
              <c:strCache>
                <c:ptCount val="8"/>
                <c:pt idx="0">
                  <c:v>Enfermería</c:v>
                </c:pt>
                <c:pt idx="1">
                  <c:v>Cardiología</c:v>
                </c:pt>
                <c:pt idx="2">
                  <c:v>COVID</c:v>
                </c:pt>
                <c:pt idx="3">
                  <c:v>Pediatría</c:v>
                </c:pt>
                <c:pt idx="4">
                  <c:v>Neumología</c:v>
                </c:pt>
                <c:pt idx="5">
                  <c:v>Rehabilitación</c:v>
                </c:pt>
                <c:pt idx="6">
                  <c:v>tendinitis</c:v>
                </c:pt>
                <c:pt idx="7">
                  <c:v>Migraña</c:v>
                </c:pt>
              </c:strCache>
            </c:strRef>
          </c:cat>
          <c:val>
            <c:numRef>
              <c:f>Tabla1!$H$2:$H$9</c:f>
              <c:numCache>
                <c:formatCode>[$$-2C0A]\ #,##0.00</c:formatCode>
                <c:ptCount val="8"/>
                <c:pt idx="0">
                  <c:v>17758</c:v>
                </c:pt>
                <c:pt idx="1">
                  <c:v>1945</c:v>
                </c:pt>
                <c:pt idx="2">
                  <c:v>17440</c:v>
                </c:pt>
                <c:pt idx="3">
                  <c:v>3664</c:v>
                </c:pt>
                <c:pt idx="4">
                  <c:v>1136024</c:v>
                </c:pt>
                <c:pt idx="5">
                  <c:v>14944690</c:v>
                </c:pt>
                <c:pt idx="6">
                  <c:v>9042152</c:v>
                </c:pt>
                <c:pt idx="7">
                  <c:v>4316950</c:v>
                </c:pt>
              </c:numCache>
            </c:numRef>
          </c:val>
        </c:ser>
        <c:ser>
          <c:idx val="1"/>
          <c:order val="1"/>
          <c:tx>
            <c:strRef>
              <c:f>Tabla1!$H$1</c:f>
              <c:strCache>
                <c:ptCount val="1"/>
                <c:pt idx="0">
                  <c:v>Total Costo</c:v>
                </c:pt>
              </c:strCache>
            </c:strRef>
          </c:tx>
          <c:cat>
            <c:strRef>
              <c:f>Tabla1!$B$2:$B$9</c:f>
              <c:strCache>
                <c:ptCount val="8"/>
                <c:pt idx="0">
                  <c:v>Enfermería</c:v>
                </c:pt>
                <c:pt idx="1">
                  <c:v>Cardiología</c:v>
                </c:pt>
                <c:pt idx="2">
                  <c:v>COVID</c:v>
                </c:pt>
                <c:pt idx="3">
                  <c:v>Pediatría</c:v>
                </c:pt>
                <c:pt idx="4">
                  <c:v>Neumología</c:v>
                </c:pt>
                <c:pt idx="5">
                  <c:v>Rehabilitación</c:v>
                </c:pt>
                <c:pt idx="6">
                  <c:v>tendinitis</c:v>
                </c:pt>
                <c:pt idx="7">
                  <c:v>Migraña</c:v>
                </c:pt>
              </c:strCache>
            </c:strRef>
          </c:cat>
          <c:val>
            <c:numRef>
              <c:f>Tabla1!$B$2:$B$9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49664384"/>
        <c:axId val="49665920"/>
      </c:lineChart>
      <c:catAx>
        <c:axId val="49664384"/>
        <c:scaling>
          <c:orientation val="minMax"/>
        </c:scaling>
        <c:axPos val="b"/>
        <c:tickLblPos val="nextTo"/>
        <c:crossAx val="49665920"/>
        <c:crosses val="autoZero"/>
        <c:auto val="1"/>
        <c:lblAlgn val="ctr"/>
        <c:lblOffset val="100"/>
      </c:catAx>
      <c:valAx>
        <c:axId val="49665920"/>
        <c:scaling>
          <c:orientation val="minMax"/>
        </c:scaling>
        <c:axPos val="l"/>
        <c:majorGridlines/>
        <c:numFmt formatCode="[$$-2C0A]\ #,##0.00" sourceLinked="1"/>
        <c:tickLblPos val="nextTo"/>
        <c:crossAx val="49664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4</xdr:col>
      <xdr:colOff>133350</xdr:colOff>
      <xdr:row>61</xdr:row>
      <xdr:rowOff>161925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2000" y="1111567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1203709</xdr:colOff>
      <xdr:row>45</xdr:row>
      <xdr:rowOff>20934</xdr:rowOff>
    </xdr:from>
    <xdr:to>
      <xdr:col>9</xdr:col>
      <xdr:colOff>157006</xdr:colOff>
      <xdr:row>59</xdr:row>
      <xdr:rowOff>104670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345412</xdr:colOff>
      <xdr:row>2</xdr:row>
      <xdr:rowOff>83737</xdr:rowOff>
    </xdr:from>
    <xdr:to>
      <xdr:col>14</xdr:col>
      <xdr:colOff>303544</xdr:colOff>
      <xdr:row>17</xdr:row>
      <xdr:rowOff>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40" workbookViewId="0">
      <selection activeCell="D77" sqref="D77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6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4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21" t="s">
        <v>39</v>
      </c>
    </row>
    <row r="41" spans="1:2" ht="14.25" customHeight="1"/>
    <row r="44" spans="1:2" ht="30.75" customHeight="1">
      <c r="B44" s="21" t="s">
        <v>40</v>
      </c>
    </row>
    <row r="50" spans="1:2" ht="15.75">
      <c r="A50" s="3"/>
      <c r="B50" s="21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  <c r="D68" s="50"/>
    </row>
    <row r="69" spans="1:4">
      <c r="A69" s="7" t="s">
        <v>0</v>
      </c>
      <c r="B69" s="7" t="s">
        <v>1</v>
      </c>
      <c r="C69" s="8" t="s">
        <v>2</v>
      </c>
      <c r="D69" s="50"/>
    </row>
    <row r="70" spans="1:4">
      <c r="A70" s="15">
        <v>1</v>
      </c>
      <c r="B70" s="9">
        <v>1</v>
      </c>
      <c r="C70" s="10">
        <v>0</v>
      </c>
      <c r="D70" s="50"/>
    </row>
    <row r="71" spans="1:4">
      <c r="A71" s="15">
        <v>2</v>
      </c>
      <c r="B71" s="9">
        <v>0.5</v>
      </c>
      <c r="C71" s="10">
        <v>0.5</v>
      </c>
      <c r="D71" s="50"/>
    </row>
    <row r="72" spans="1:4">
      <c r="A72" s="15">
        <v>3</v>
      </c>
      <c r="B72" s="9">
        <v>1</v>
      </c>
      <c r="C72" s="10">
        <v>1</v>
      </c>
      <c r="D72" s="50"/>
    </row>
    <row r="73" spans="1:4">
      <c r="A73" s="15">
        <v>4</v>
      </c>
      <c r="B73" s="9">
        <v>3</v>
      </c>
      <c r="C73" s="10">
        <v>0</v>
      </c>
      <c r="D73" s="50" t="s">
        <v>55</v>
      </c>
    </row>
    <row r="74" spans="1:4">
      <c r="A74" s="15">
        <v>5</v>
      </c>
      <c r="B74" s="9">
        <v>1.5</v>
      </c>
      <c r="C74" s="10">
        <v>1.5</v>
      </c>
      <c r="D74" s="50"/>
    </row>
    <row r="75" spans="1:4">
      <c r="A75" s="15">
        <v>6</v>
      </c>
      <c r="B75" s="9">
        <v>1.5</v>
      </c>
      <c r="C75" s="11">
        <v>1.5</v>
      </c>
      <c r="D75" s="50"/>
    </row>
    <row r="76" spans="1:4" ht="15.75" thickBot="1">
      <c r="A76" s="15">
        <v>7</v>
      </c>
      <c r="B76" s="9">
        <v>1.5</v>
      </c>
      <c r="C76" s="11">
        <v>1.25</v>
      </c>
      <c r="D76" s="50" t="s">
        <v>56</v>
      </c>
    </row>
    <row r="77" spans="1:4" ht="15.75" thickBot="1">
      <c r="B77" s="12" t="s">
        <v>3</v>
      </c>
      <c r="C77" s="13">
        <f>SUM(C70:C76)</f>
        <v>5.75</v>
      </c>
      <c r="D77" s="5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6"/>
  <sheetViews>
    <sheetView topLeftCell="B1" zoomScale="91" zoomScaleNormal="91" workbookViewId="0">
      <selection activeCell="D31" sqref="D31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3" style="2" customWidth="1"/>
    <col min="4" max="4" width="24.140625" bestFit="1" customWidth="1"/>
    <col min="5" max="5" width="19" style="1" customWidth="1"/>
    <col min="6" max="6" width="16.7109375" bestFit="1" customWidth="1"/>
    <col min="7" max="7" width="22.140625" bestFit="1" customWidth="1"/>
    <col min="8" max="8" width="15" customWidth="1"/>
    <col min="11" max="11" width="11.85546875" bestFit="1" customWidth="1"/>
  </cols>
  <sheetData>
    <row r="1" spans="1:9">
      <c r="A1" s="17" t="s">
        <v>7</v>
      </c>
      <c r="B1" s="17" t="s">
        <v>5</v>
      </c>
      <c r="C1" s="17" t="s">
        <v>18</v>
      </c>
      <c r="D1" s="17" t="s">
        <v>32</v>
      </c>
      <c r="E1" s="17" t="s">
        <v>27</v>
      </c>
      <c r="F1" s="18" t="s">
        <v>28</v>
      </c>
      <c r="G1" s="17" t="s">
        <v>29</v>
      </c>
      <c r="H1" s="17" t="s">
        <v>30</v>
      </c>
      <c r="I1" s="19"/>
    </row>
    <row r="2" spans="1:9">
      <c r="A2" s="22">
        <v>43116</v>
      </c>
      <c r="B2" s="20" t="s">
        <v>6</v>
      </c>
      <c r="C2" s="20" t="s">
        <v>19</v>
      </c>
      <c r="D2" s="20">
        <v>2</v>
      </c>
      <c r="E2" s="23">
        <v>9379</v>
      </c>
      <c r="F2" s="25">
        <v>1000</v>
      </c>
      <c r="G2" s="25">
        <f>(D2*E2)</f>
        <v>18758</v>
      </c>
      <c r="H2" s="25">
        <f>G2-F2</f>
        <v>17758</v>
      </c>
      <c r="I2" s="19"/>
    </row>
    <row r="3" spans="1:9">
      <c r="A3" s="22">
        <v>42737</v>
      </c>
      <c r="B3" s="20" t="s">
        <v>8</v>
      </c>
      <c r="C3" s="20" t="s">
        <v>20</v>
      </c>
      <c r="D3" s="20">
        <v>1</v>
      </c>
      <c r="E3" s="23">
        <v>1945</v>
      </c>
      <c r="F3" s="25" t="s">
        <v>31</v>
      </c>
      <c r="G3" s="23">
        <v>1945</v>
      </c>
      <c r="H3" s="23">
        <v>1945</v>
      </c>
      <c r="I3" s="19"/>
    </row>
    <row r="4" spans="1:9">
      <c r="A4" s="22">
        <v>43847</v>
      </c>
      <c r="B4" s="20" t="s">
        <v>9</v>
      </c>
      <c r="C4" s="20" t="s">
        <v>21</v>
      </c>
      <c r="D4" s="20">
        <v>5</v>
      </c>
      <c r="E4" s="23">
        <v>3588</v>
      </c>
      <c r="F4" s="25">
        <v>500</v>
      </c>
      <c r="G4" s="25">
        <f>(D4*E4)</f>
        <v>17940</v>
      </c>
      <c r="H4" s="25">
        <f t="shared" ref="H4:H29" si="0">G4-F4</f>
        <v>17440</v>
      </c>
      <c r="I4" s="19"/>
    </row>
    <row r="5" spans="1:9">
      <c r="A5" s="22">
        <v>44571</v>
      </c>
      <c r="B5" s="20" t="s">
        <v>10</v>
      </c>
      <c r="C5" s="20" t="s">
        <v>22</v>
      </c>
      <c r="D5" s="20">
        <v>3</v>
      </c>
      <c r="E5" s="23">
        <v>1438</v>
      </c>
      <c r="F5" s="25">
        <v>650</v>
      </c>
      <c r="G5" s="25">
        <f t="shared" ref="G5:G30" si="1">D5*E5</f>
        <v>4314</v>
      </c>
      <c r="H5" s="25">
        <f t="shared" si="0"/>
        <v>3664</v>
      </c>
      <c r="I5" s="19"/>
    </row>
    <row r="6" spans="1:9">
      <c r="A6" s="22">
        <v>43479</v>
      </c>
      <c r="B6" s="20" t="s">
        <v>11</v>
      </c>
      <c r="C6" s="20" t="s">
        <v>23</v>
      </c>
      <c r="D6" s="20">
        <v>1</v>
      </c>
      <c r="E6" s="23">
        <v>1138024</v>
      </c>
      <c r="F6" s="25">
        <v>2000</v>
      </c>
      <c r="G6" s="25">
        <f t="shared" si="1"/>
        <v>1138024</v>
      </c>
      <c r="H6" s="25">
        <f t="shared" si="0"/>
        <v>1136024</v>
      </c>
      <c r="I6" s="19"/>
    </row>
    <row r="7" spans="1:9">
      <c r="A7" s="22">
        <v>43128</v>
      </c>
      <c r="B7" s="20" t="s">
        <v>12</v>
      </c>
      <c r="C7" s="20" t="s">
        <v>24</v>
      </c>
      <c r="D7" s="20">
        <v>9</v>
      </c>
      <c r="E7" s="23">
        <v>1660560</v>
      </c>
      <c r="F7" s="25">
        <v>350</v>
      </c>
      <c r="G7" s="25">
        <f t="shared" si="1"/>
        <v>14945040</v>
      </c>
      <c r="H7" s="25">
        <f t="shared" si="0"/>
        <v>14944690</v>
      </c>
      <c r="I7" s="19"/>
    </row>
    <row r="8" spans="1:9">
      <c r="A8" s="22">
        <v>44225</v>
      </c>
      <c r="B8" s="20" t="s">
        <v>13</v>
      </c>
      <c r="C8" s="20" t="s">
        <v>25</v>
      </c>
      <c r="D8" s="20">
        <v>12</v>
      </c>
      <c r="E8" s="23">
        <v>753571</v>
      </c>
      <c r="F8" s="25">
        <v>700</v>
      </c>
      <c r="G8" s="25">
        <f t="shared" si="1"/>
        <v>9042852</v>
      </c>
      <c r="H8" s="25">
        <f t="shared" si="0"/>
        <v>9042152</v>
      </c>
      <c r="I8" s="19"/>
    </row>
    <row r="9" spans="1:9">
      <c r="A9" s="22">
        <v>43838</v>
      </c>
      <c r="B9" s="20" t="s">
        <v>14</v>
      </c>
      <c r="C9" s="20" t="s">
        <v>26</v>
      </c>
      <c r="D9" s="20">
        <v>2</v>
      </c>
      <c r="E9" s="23">
        <v>2158475</v>
      </c>
      <c r="F9" s="25" t="s">
        <v>31</v>
      </c>
      <c r="G9" s="25">
        <f t="shared" si="1"/>
        <v>4316950</v>
      </c>
      <c r="H9" s="25">
        <f>D9*E9</f>
        <v>4316950</v>
      </c>
      <c r="I9" s="19"/>
    </row>
    <row r="10" spans="1:9">
      <c r="A10" s="22">
        <v>42737</v>
      </c>
      <c r="B10" s="20" t="s">
        <v>16</v>
      </c>
      <c r="C10" s="20" t="s">
        <v>26</v>
      </c>
      <c r="D10" s="20">
        <v>1</v>
      </c>
      <c r="E10" s="23">
        <v>627348</v>
      </c>
      <c r="F10" s="25">
        <v>650</v>
      </c>
      <c r="G10" s="25">
        <f t="shared" si="1"/>
        <v>627348</v>
      </c>
      <c r="H10" s="25">
        <f t="shared" si="0"/>
        <v>626698</v>
      </c>
      <c r="I10" s="19"/>
    </row>
    <row r="11" spans="1:9">
      <c r="A11" s="22">
        <v>44571</v>
      </c>
      <c r="B11" s="20" t="s">
        <v>15</v>
      </c>
      <c r="C11" s="20" t="s">
        <v>20</v>
      </c>
      <c r="D11" s="20">
        <v>3</v>
      </c>
      <c r="E11" s="23">
        <v>2042768</v>
      </c>
      <c r="F11" s="25">
        <v>350</v>
      </c>
      <c r="G11" s="25">
        <f t="shared" si="1"/>
        <v>6128304</v>
      </c>
      <c r="H11" s="25">
        <f t="shared" si="0"/>
        <v>6127954</v>
      </c>
      <c r="I11" s="24"/>
    </row>
    <row r="12" spans="1:9">
      <c r="A12" s="22">
        <v>43170</v>
      </c>
      <c r="B12" s="20" t="s">
        <v>9</v>
      </c>
      <c r="C12" s="20" t="s">
        <v>19</v>
      </c>
      <c r="D12" s="20">
        <v>4</v>
      </c>
      <c r="E12" s="23">
        <v>1647695</v>
      </c>
      <c r="F12" s="25" t="s">
        <v>31</v>
      </c>
      <c r="G12" s="25">
        <f t="shared" si="1"/>
        <v>6590780</v>
      </c>
      <c r="H12" s="25">
        <f>E12*D12</f>
        <v>6590780</v>
      </c>
      <c r="I12" s="19"/>
    </row>
    <row r="13" spans="1:9">
      <c r="A13" s="22">
        <v>43112</v>
      </c>
      <c r="B13" s="20" t="s">
        <v>6</v>
      </c>
      <c r="C13" s="20" t="s">
        <v>23</v>
      </c>
      <c r="D13" s="20">
        <v>6</v>
      </c>
      <c r="E13" s="23">
        <v>999328</v>
      </c>
      <c r="F13" s="25">
        <v>2000</v>
      </c>
      <c r="G13" s="25">
        <f t="shared" si="1"/>
        <v>5995968</v>
      </c>
      <c r="H13" s="25">
        <f t="shared" si="0"/>
        <v>5993968</v>
      </c>
      <c r="I13" s="19"/>
    </row>
    <row r="14" spans="1:9">
      <c r="A14" s="22">
        <v>44225</v>
      </c>
      <c r="B14" s="20" t="s">
        <v>10</v>
      </c>
      <c r="C14" s="20" t="s">
        <v>20</v>
      </c>
      <c r="D14" s="20">
        <v>1</v>
      </c>
      <c r="E14" s="23">
        <v>2937300</v>
      </c>
      <c r="F14" s="25">
        <v>1000</v>
      </c>
      <c r="G14" s="25">
        <f t="shared" si="1"/>
        <v>2937300</v>
      </c>
      <c r="H14" s="25">
        <f t="shared" si="0"/>
        <v>2936300</v>
      </c>
      <c r="I14" s="19"/>
    </row>
    <row r="15" spans="1:9">
      <c r="A15" s="22">
        <v>43479</v>
      </c>
      <c r="B15" s="20" t="s">
        <v>16</v>
      </c>
      <c r="C15" s="20" t="s">
        <v>26</v>
      </c>
      <c r="D15" s="20">
        <v>1</v>
      </c>
      <c r="E15" s="23">
        <v>664700</v>
      </c>
      <c r="F15" s="25">
        <v>350</v>
      </c>
      <c r="G15" s="25">
        <f t="shared" si="1"/>
        <v>664700</v>
      </c>
      <c r="H15" s="25">
        <f t="shared" si="0"/>
        <v>664350</v>
      </c>
      <c r="I15" s="19"/>
    </row>
    <row r="16" spans="1:9">
      <c r="A16" s="22">
        <v>44225</v>
      </c>
      <c r="B16" s="20" t="s">
        <v>6</v>
      </c>
      <c r="C16" s="20" t="s">
        <v>26</v>
      </c>
      <c r="D16" s="20">
        <v>8</v>
      </c>
      <c r="E16" s="23">
        <v>1188090</v>
      </c>
      <c r="F16" s="25" t="s">
        <v>31</v>
      </c>
      <c r="G16" s="25">
        <f t="shared" si="1"/>
        <v>9504720</v>
      </c>
      <c r="H16" s="25">
        <f>D16*E16</f>
        <v>9504720</v>
      </c>
      <c r="I16" s="19"/>
    </row>
    <row r="17" spans="1:9">
      <c r="A17" s="22">
        <v>43838</v>
      </c>
      <c r="B17" s="20" t="s">
        <v>9</v>
      </c>
      <c r="C17" s="20" t="s">
        <v>26</v>
      </c>
      <c r="D17" s="20">
        <v>10</v>
      </c>
      <c r="E17" s="23">
        <v>1385910</v>
      </c>
      <c r="F17" s="25">
        <v>650</v>
      </c>
      <c r="G17" s="25">
        <f t="shared" si="1"/>
        <v>13859100</v>
      </c>
      <c r="H17" s="25">
        <f t="shared" si="0"/>
        <v>13858450</v>
      </c>
      <c r="I17" s="19"/>
    </row>
    <row r="18" spans="1:9">
      <c r="A18" s="22">
        <v>43250</v>
      </c>
      <c r="B18" s="20" t="s">
        <v>9</v>
      </c>
      <c r="C18" s="20" t="s">
        <v>19</v>
      </c>
      <c r="D18" s="20">
        <v>3</v>
      </c>
      <c r="E18" s="23">
        <v>1800516</v>
      </c>
      <c r="F18" s="25" t="s">
        <v>31</v>
      </c>
      <c r="G18" s="25">
        <f t="shared" si="1"/>
        <v>5401548</v>
      </c>
      <c r="H18" s="25">
        <v>5401548</v>
      </c>
      <c r="I18" s="19"/>
    </row>
    <row r="19" spans="1:9">
      <c r="A19" s="22">
        <v>44571</v>
      </c>
      <c r="B19" s="20" t="s">
        <v>17</v>
      </c>
      <c r="C19" s="20" t="s">
        <v>26</v>
      </c>
      <c r="D19" s="20">
        <v>8</v>
      </c>
      <c r="E19" s="23">
        <v>1679605</v>
      </c>
      <c r="F19" s="25">
        <v>2000</v>
      </c>
      <c r="G19" s="25">
        <f t="shared" si="1"/>
        <v>13436840</v>
      </c>
      <c r="H19" s="25">
        <f t="shared" si="0"/>
        <v>13434840</v>
      </c>
      <c r="I19" s="19"/>
    </row>
    <row r="20" spans="1:9">
      <c r="A20" s="22">
        <v>43479</v>
      </c>
      <c r="B20" s="20" t="s">
        <v>6</v>
      </c>
      <c r="C20" s="20" t="s">
        <v>20</v>
      </c>
      <c r="D20" s="20">
        <v>7</v>
      </c>
      <c r="E20" s="23">
        <v>731700</v>
      </c>
      <c r="F20" s="25">
        <v>700</v>
      </c>
      <c r="G20" s="25">
        <f t="shared" si="1"/>
        <v>5121900</v>
      </c>
      <c r="H20" s="25">
        <f t="shared" si="0"/>
        <v>5121200</v>
      </c>
      <c r="I20" s="19"/>
    </row>
    <row r="21" spans="1:9">
      <c r="A21" s="22">
        <v>44571</v>
      </c>
      <c r="B21" s="20" t="s">
        <v>17</v>
      </c>
      <c r="C21" s="20" t="s">
        <v>20</v>
      </c>
      <c r="D21" s="20">
        <v>13</v>
      </c>
      <c r="E21" s="23">
        <v>779868</v>
      </c>
      <c r="F21" s="25">
        <v>650</v>
      </c>
      <c r="G21" s="25">
        <f t="shared" si="1"/>
        <v>10138284</v>
      </c>
      <c r="H21" s="25">
        <f t="shared" si="0"/>
        <v>10137634</v>
      </c>
      <c r="I21" s="19"/>
    </row>
    <row r="22" spans="1:9">
      <c r="A22" s="22">
        <v>43121</v>
      </c>
      <c r="B22" s="20" t="s">
        <v>17</v>
      </c>
      <c r="C22" s="20" t="s">
        <v>20</v>
      </c>
      <c r="D22" s="20">
        <v>9</v>
      </c>
      <c r="E22" s="23">
        <v>2020992</v>
      </c>
      <c r="F22" s="25" t="s">
        <v>31</v>
      </c>
      <c r="G22" s="25">
        <f t="shared" si="1"/>
        <v>18188928</v>
      </c>
      <c r="H22" s="25">
        <v>18188928</v>
      </c>
      <c r="I22" s="25"/>
    </row>
    <row r="23" spans="1:9">
      <c r="A23" s="22">
        <v>43312</v>
      </c>
      <c r="B23" s="20" t="s">
        <v>16</v>
      </c>
      <c r="C23" s="20" t="s">
        <v>26</v>
      </c>
      <c r="D23" s="20">
        <v>2</v>
      </c>
      <c r="E23" s="23">
        <v>492156</v>
      </c>
      <c r="F23" s="25">
        <v>2000</v>
      </c>
      <c r="G23" s="25">
        <f t="shared" si="1"/>
        <v>984312</v>
      </c>
      <c r="H23" s="25">
        <f t="shared" si="0"/>
        <v>982312</v>
      </c>
      <c r="I23" s="19"/>
    </row>
    <row r="24" spans="1:9">
      <c r="A24" s="22">
        <v>43838</v>
      </c>
      <c r="B24" s="20" t="s">
        <v>9</v>
      </c>
      <c r="C24" s="20" t="s">
        <v>26</v>
      </c>
      <c r="D24" s="20">
        <v>4</v>
      </c>
      <c r="E24" s="23">
        <v>474600</v>
      </c>
      <c r="F24" s="25">
        <v>1000</v>
      </c>
      <c r="G24" s="25">
        <f t="shared" si="1"/>
        <v>1898400</v>
      </c>
      <c r="H24" s="25">
        <f t="shared" si="0"/>
        <v>1897400</v>
      </c>
      <c r="I24" s="19"/>
    </row>
    <row r="25" spans="1:9">
      <c r="A25" s="22">
        <v>44571</v>
      </c>
      <c r="B25" s="20" t="s">
        <v>6</v>
      </c>
      <c r="C25" s="20" t="s">
        <v>26</v>
      </c>
      <c r="D25" s="20">
        <v>6</v>
      </c>
      <c r="E25" s="23">
        <v>995520</v>
      </c>
      <c r="F25" s="25">
        <v>650</v>
      </c>
      <c r="G25" s="25">
        <f t="shared" si="1"/>
        <v>5973120</v>
      </c>
      <c r="H25" s="25">
        <f t="shared" si="0"/>
        <v>5972470</v>
      </c>
      <c r="I25" s="19"/>
    </row>
    <row r="26" spans="1:9">
      <c r="A26" s="22">
        <v>43361</v>
      </c>
      <c r="B26" s="20" t="s">
        <v>6</v>
      </c>
      <c r="C26" s="20" t="s">
        <v>19</v>
      </c>
      <c r="D26" s="20">
        <v>1</v>
      </c>
      <c r="E26" s="23">
        <v>1107108</v>
      </c>
      <c r="F26" s="25">
        <v>2000</v>
      </c>
      <c r="G26" s="25">
        <f t="shared" si="1"/>
        <v>1107108</v>
      </c>
      <c r="H26" s="25">
        <f t="shared" si="0"/>
        <v>1105108</v>
      </c>
      <c r="I26" s="19"/>
    </row>
    <row r="27" spans="1:9">
      <c r="A27" s="22">
        <v>43479</v>
      </c>
      <c r="B27" s="20" t="s">
        <v>9</v>
      </c>
      <c r="C27" s="20" t="s">
        <v>19</v>
      </c>
      <c r="D27" s="20">
        <v>1</v>
      </c>
      <c r="E27" s="23">
        <v>1449629</v>
      </c>
      <c r="F27" s="25">
        <v>1000</v>
      </c>
      <c r="G27" s="25">
        <f t="shared" si="1"/>
        <v>1449629</v>
      </c>
      <c r="H27" s="25">
        <f t="shared" si="0"/>
        <v>1448629</v>
      </c>
      <c r="I27" s="19"/>
    </row>
    <row r="28" spans="1:9">
      <c r="A28" s="22">
        <v>44571</v>
      </c>
      <c r="B28" s="20" t="s">
        <v>10</v>
      </c>
      <c r="C28" s="20" t="s">
        <v>23</v>
      </c>
      <c r="D28" s="20">
        <v>2</v>
      </c>
      <c r="E28" s="23">
        <v>924294</v>
      </c>
      <c r="F28" s="25" t="s">
        <v>31</v>
      </c>
      <c r="G28" s="25">
        <f t="shared" si="1"/>
        <v>1848588</v>
      </c>
      <c r="H28" s="25">
        <v>1848588</v>
      </c>
      <c r="I28" s="19"/>
    </row>
    <row r="29" spans="1:9">
      <c r="A29" s="22">
        <v>43838</v>
      </c>
      <c r="B29" s="20" t="s">
        <v>6</v>
      </c>
      <c r="C29" s="20" t="s">
        <v>24</v>
      </c>
      <c r="D29" s="20">
        <v>7</v>
      </c>
      <c r="E29" s="23">
        <v>1024380</v>
      </c>
      <c r="F29" s="25">
        <v>650</v>
      </c>
      <c r="G29" s="25">
        <f t="shared" si="1"/>
        <v>7170660</v>
      </c>
      <c r="H29" s="25">
        <f t="shared" si="0"/>
        <v>7170010</v>
      </c>
      <c r="I29" s="19"/>
    </row>
    <row r="30" spans="1:9">
      <c r="A30" s="22">
        <v>42737</v>
      </c>
      <c r="B30" s="20" t="s">
        <v>10</v>
      </c>
      <c r="C30" s="20" t="s">
        <v>19</v>
      </c>
      <c r="D30" s="20">
        <v>3</v>
      </c>
      <c r="E30" s="23">
        <v>472615</v>
      </c>
      <c r="F30" s="25" t="s">
        <v>31</v>
      </c>
      <c r="G30" s="25">
        <f t="shared" si="1"/>
        <v>1417845</v>
      </c>
      <c r="H30" s="25">
        <v>1417845</v>
      </c>
      <c r="I30" s="19"/>
    </row>
    <row r="31" spans="1:9">
      <c r="D31" s="26">
        <f>SUM(D2:D30)</f>
        <v>135</v>
      </c>
    </row>
    <row r="33" spans="1:8" ht="15.75" thickBot="1">
      <c r="C33"/>
    </row>
    <row r="34" spans="1:8" ht="15.75" thickBot="1">
      <c r="B34" s="41" t="s">
        <v>45</v>
      </c>
      <c r="C34" s="39" t="s">
        <v>46</v>
      </c>
      <c r="D34" s="40"/>
      <c r="F34" s="34" t="s">
        <v>52</v>
      </c>
      <c r="G34" s="34" t="s">
        <v>54</v>
      </c>
      <c r="H34" s="34" t="s">
        <v>53</v>
      </c>
    </row>
    <row r="35" spans="1:8" ht="15.75" thickBot="1">
      <c r="B35" s="41"/>
      <c r="C35" s="45">
        <v>233</v>
      </c>
      <c r="D35" s="28" t="s">
        <v>47</v>
      </c>
      <c r="F35" s="33" t="s">
        <v>19</v>
      </c>
      <c r="G35" s="33">
        <f>SUM(D2+D12+D18+D26+D27+D30)</f>
        <v>14</v>
      </c>
      <c r="H35" s="35">
        <f>G35*100%/D31</f>
        <v>0.1037037037037037</v>
      </c>
    </row>
    <row r="36" spans="1:8" ht="15.75" thickBot="1">
      <c r="B36" s="41"/>
      <c r="C36" s="39" t="s">
        <v>48</v>
      </c>
      <c r="D36" s="40"/>
      <c r="F36" s="32" t="s">
        <v>20</v>
      </c>
      <c r="G36" s="32">
        <f>SUM(D3+D11+D14+D20+D21+D22)</f>
        <v>34</v>
      </c>
      <c r="H36" s="36">
        <f>G36*100%/D31</f>
        <v>0.25185185185185183</v>
      </c>
    </row>
    <row r="37" spans="1:8" ht="15.75" thickBot="1">
      <c r="B37" s="41"/>
      <c r="C37" s="45">
        <v>1</v>
      </c>
      <c r="D37" s="29" t="s">
        <v>50</v>
      </c>
      <c r="F37" s="33" t="s">
        <v>26</v>
      </c>
      <c r="G37" s="33">
        <f>(D9+D10+D15+D16+D17+D19+D23+D24+D25)</f>
        <v>42</v>
      </c>
      <c r="H37" s="35">
        <f>G37*100%/D31</f>
        <v>0.31111111111111112</v>
      </c>
    </row>
    <row r="38" spans="1:8" ht="15.75" thickBot="1"/>
    <row r="39" spans="1:8">
      <c r="B39" s="42" t="s">
        <v>49</v>
      </c>
      <c r="C39" s="43"/>
      <c r="D39" s="44"/>
    </row>
    <row r="40" spans="1:8" ht="15.75" thickBot="1">
      <c r="B40" s="46">
        <v>21</v>
      </c>
      <c r="C40" s="47"/>
      <c r="D40" s="48"/>
    </row>
    <row r="44" spans="1:8" ht="15.75" thickBot="1"/>
    <row r="45" spans="1:8" ht="45" customHeight="1" thickTop="1" thickBot="1">
      <c r="B45" s="37" t="s">
        <v>51</v>
      </c>
      <c r="C45" s="38"/>
      <c r="D45" s="49"/>
      <c r="E45" s="31"/>
    </row>
    <row r="46" spans="1:8" ht="16.5" customHeight="1" thickTop="1">
      <c r="A46" s="30"/>
      <c r="B46" s="30"/>
      <c r="C46" s="27"/>
    </row>
  </sheetData>
  <mergeCells count="6">
    <mergeCell ref="B40:D40"/>
    <mergeCell ref="B45:C45"/>
    <mergeCell ref="C34:D34"/>
    <mergeCell ref="C36:D36"/>
    <mergeCell ref="B34:B37"/>
    <mergeCell ref="B39:D39"/>
  </mergeCells>
  <pageMargins left="0.7" right="0.7" top="0.75" bottom="0.75" header="0.3" footer="0.3"/>
  <pageSetup paperSize="9" orientation="portrait" horizontalDpi="4294967295" verticalDpi="4294967295" r:id="rId1"/>
  <ignoredErrors>
    <ignoredError sqref="H9 H12 H1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2022-04-29T15:24:59Z</dcterms:modified>
</cp:coreProperties>
</file>