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Tabla1!$B$6:$H$29</definedName>
  </definedNames>
  <calcPr calcId="124519"/>
</workbook>
</file>

<file path=xl/calcChain.xml><?xml version="1.0" encoding="utf-8"?>
<calcChain xmlns="http://schemas.openxmlformats.org/spreadsheetml/2006/main">
  <c r="C77" i="2"/>
  <c r="G53" i="1"/>
  <c r="G52"/>
  <c r="G51"/>
  <c r="F53"/>
  <c r="F52"/>
  <c r="F51"/>
  <c r="D54"/>
  <c r="D53"/>
  <c r="D52"/>
  <c r="D51"/>
  <c r="D42"/>
  <c r="C45"/>
  <c r="I35"/>
  <c r="I34"/>
  <c r="I33"/>
  <c r="I30"/>
  <c r="I31"/>
  <c r="I32"/>
  <c r="I28"/>
  <c r="I27"/>
  <c r="I25"/>
  <c r="I26"/>
  <c r="I19"/>
  <c r="I11"/>
  <c r="I13"/>
  <c r="H8"/>
  <c r="I8" s="1"/>
  <c r="H9"/>
  <c r="I9" s="1"/>
  <c r="H10"/>
  <c r="I10" s="1"/>
  <c r="H11"/>
  <c r="H12"/>
  <c r="I12" s="1"/>
  <c r="H13"/>
  <c r="H14"/>
  <c r="I14" s="1"/>
  <c r="H15"/>
  <c r="I15" s="1"/>
  <c r="H16"/>
  <c r="I16" s="1"/>
  <c r="H17"/>
  <c r="I17" s="1"/>
  <c r="H18"/>
  <c r="I18" s="1"/>
  <c r="H19"/>
  <c r="H20"/>
  <c r="I20" s="1"/>
  <c r="H21"/>
  <c r="I21" s="1"/>
  <c r="H22"/>
  <c r="I22" s="1"/>
  <c r="H23"/>
  <c r="I23" s="1"/>
  <c r="H24"/>
  <c r="I24" s="1"/>
  <c r="H25"/>
  <c r="H26"/>
  <c r="H27"/>
  <c r="H28"/>
  <c r="H29"/>
  <c r="I29" s="1"/>
  <c r="H30"/>
  <c r="H31"/>
  <c r="H32"/>
  <c r="H33"/>
  <c r="H34"/>
  <c r="H35"/>
  <c r="H7"/>
  <c r="I7" s="1"/>
</calcChain>
</file>

<file path=xl/sharedStrings.xml><?xml version="1.0" encoding="utf-8"?>
<sst xmlns="http://schemas.openxmlformats.org/spreadsheetml/2006/main" count="108" uniqueCount="59">
  <si>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</si>
  <si>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</si>
  <si>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</si>
  <si>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</si>
  <si>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</si>
  <si>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</si>
  <si>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</si>
  <si>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</si>
  <si>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</si>
  <si>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</si>
  <si>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</si>
  <si>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</si>
  <si>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</si>
  <si>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</si>
  <si>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</si>
  <si>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</si>
  <si>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</si>
  <si>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</si>
  <si>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</si>
  <si>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</si>
  <si>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</si>
  <si>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</si>
  <si>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</si>
  <si>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</si>
  <si>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</si>
  <si>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</si>
  <si>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</si>
  <si>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</si>
  <si>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</si>
  <si>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</si>
  <si>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</si>
  <si>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</si>
  <si>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</si>
  <si>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</si>
  <si>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</si>
  <si>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</si>
  <si>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</si>
  <si>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</si>
  <si>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</si>
  <si>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</si>
  <si>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</si>
  <si>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</si>
  <si>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</si>
  <si>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</si>
  <si>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</si>
  <si>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 AMBULATORIA</t>
  </si>
  <si>
    <t>ATENCIONES</t>
  </si>
  <si>
    <t>MAYOR CANTIDAD DE ANTENCIONES</t>
  </si>
  <si>
    <t>MENOR CANTIDAD DE ANTENCIONES</t>
  </si>
  <si>
    <t>ENFERMERIA</t>
  </si>
  <si>
    <t>CANTIDAD DE DIAGNOSTICOS CUBIERTOS POR OBRA SOCIAL</t>
  </si>
  <si>
    <t>DTO</t>
  </si>
  <si>
    <t>CANTIDAD DE CASOS</t>
  </si>
  <si>
    <t>%</t>
  </si>
  <si>
    <t>NEUMOLOGIA</t>
  </si>
  <si>
    <t xml:space="preserve">COSTO PROM PARTICULAR DE ATENCION </t>
  </si>
  <si>
    <t>TOTAL</t>
  </si>
  <si>
    <t>Deben utilizarse funciones</t>
  </si>
  <si>
    <t>Se debe multiplicar por 100% no dividir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</si>
</sst>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stellar"/>
      <family val="1"/>
    </font>
    <font>
      <b/>
      <sz val="22"/>
      <color theme="1"/>
      <name val="Copperplate Gothic Light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5" tint="0.39997558519241921"/>
      </left>
      <right/>
      <top style="thin">
        <color theme="5" tint="-0.249977111117893"/>
      </top>
      <bottom style="medium">
        <color theme="5" tint="0.39997558519241921"/>
      </bottom>
      <diagonal/>
    </border>
    <border>
      <left/>
      <right/>
      <top style="thin">
        <color theme="5" tint="-0.249977111117893"/>
      </top>
      <bottom style="medium">
        <color theme="5" tint="0.39997558519241921"/>
      </bottom>
      <diagonal/>
    </border>
    <border>
      <left/>
      <right style="medium">
        <color theme="5" tint="0.39997558519241921"/>
      </right>
      <top style="thin">
        <color theme="5" tint="-0.249977111117893"/>
      </top>
      <bottom style="medium">
        <color theme="5" tint="0.39997558519241921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double">
        <color theme="5" tint="-0.249977111117893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/>
      <diagonal/>
    </border>
    <border>
      <left style="double">
        <color theme="5" tint="-0.249977111117893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 style="double">
        <color theme="5" tint="-0.249977111117893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5" tint="-0.249977111117893"/>
      </right>
      <top/>
      <bottom style="thick">
        <color theme="1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ck">
        <color theme="1"/>
      </bottom>
      <diagonal/>
    </border>
    <border>
      <left style="thin">
        <color theme="5" tint="-0.249977111117893"/>
      </left>
      <right style="thick">
        <color theme="1"/>
      </right>
      <top/>
      <bottom style="thick">
        <color theme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/>
    <xf numFmtId="0" fontId="2" fillId="0" borderId="0" xfId="0" applyFont="1"/>
    <xf numFmtId="0" fontId="7" fillId="6" borderId="0" xfId="0" applyFont="1" applyFill="1" applyBorder="1" applyAlignment="1">
      <alignment horizontal="center"/>
    </xf>
    <xf numFmtId="164" fontId="7" fillId="6" borderId="0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5" xfId="0" applyBorder="1"/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4" fillId="9" borderId="0" xfId="1" applyFont="1" applyFill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837364</xdr:colOff>
      <xdr:row>1</xdr:row>
      <xdr:rowOff>136071</xdr:rowOff>
    </xdr:from>
    <xdr:to>
      <xdr:col>3</xdr:col>
      <xdr:colOff>303545</xdr:colOff>
      <xdr:row>4</xdr:row>
      <xdr:rowOff>167473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="" xmlns:a14="http://schemas.microsoft.com/office/drawing/2010/main">
                <a14:imgLayer r:embed="rId2">
                  <a14:imgEffect>
                    <a14:backgroundRemoval t="0" b="47045" l="7033" r="33105"/>
                  </a14:imgEffect>
                </a14:imgLayer>
              </a14:imgProps>
            </a:ext>
          </a:extLst>
        </a:blip>
        <a:srcRect l="9424" t="3652" r="67606" b="54541"/>
        <a:stretch/>
      </xdr:blipFill>
      <xdr:spPr>
        <a:xfrm>
          <a:off x="1601457" y="324478"/>
          <a:ext cx="1632857" cy="107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60" workbookViewId="0">
      <selection activeCell="D83" sqref="D83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5">
        <v>1</v>
      </c>
      <c r="B70" s="9">
        <v>1</v>
      </c>
      <c r="C70" s="10">
        <v>1</v>
      </c>
    </row>
    <row r="71" spans="1:4">
      <c r="A71" s="15">
        <v>2</v>
      </c>
      <c r="B71" s="9">
        <v>0.5</v>
      </c>
      <c r="C71" s="10">
        <v>0</v>
      </c>
    </row>
    <row r="72" spans="1:4">
      <c r="A72" s="15">
        <v>3</v>
      </c>
      <c r="B72" s="9">
        <v>1</v>
      </c>
      <c r="C72" s="10">
        <v>0.5</v>
      </c>
    </row>
    <row r="73" spans="1:4">
      <c r="A73" s="15">
        <v>4</v>
      </c>
      <c r="B73" s="9">
        <v>3</v>
      </c>
      <c r="C73" s="10">
        <v>0</v>
      </c>
      <c r="D73" t="s">
        <v>57</v>
      </c>
    </row>
    <row r="74" spans="1:4">
      <c r="A74" s="15">
        <v>5</v>
      </c>
      <c r="B74" s="9">
        <v>1.5</v>
      </c>
      <c r="C74" s="10">
        <v>0.75</v>
      </c>
      <c r="D74" t="s">
        <v>58</v>
      </c>
    </row>
    <row r="75" spans="1:4">
      <c r="A75" s="15">
        <v>6</v>
      </c>
      <c r="B75" s="9">
        <v>1.5</v>
      </c>
      <c r="C75" s="11">
        <v>0</v>
      </c>
    </row>
    <row r="76" spans="1:4" ht="15.75" thickBot="1">
      <c r="A76" s="15">
        <v>7</v>
      </c>
      <c r="B76" s="9">
        <v>1.5</v>
      </c>
      <c r="C76" s="11">
        <v>0</v>
      </c>
    </row>
    <row r="77" spans="1:4" ht="15.75" thickBot="1">
      <c r="B77" s="12" t="s">
        <v>3</v>
      </c>
      <c r="C77" s="13">
        <f>SUM(C70:C76)</f>
        <v>2.25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J54"/>
  <sheetViews>
    <sheetView topLeftCell="B1" zoomScale="91" zoomScaleNormal="91" workbookViewId="0">
      <selection activeCell="I47" sqref="I47"/>
    </sheetView>
  </sheetViews>
  <sheetFormatPr baseColWidth="10" defaultRowHeight="15"/>
  <cols>
    <col min="2" max="2" width="17.85546875" style="1" bestFit="1" customWidth="1"/>
    <col min="3" max="3" width="14.5703125" style="2" customWidth="1"/>
    <col min="4" max="4" width="12.5703125" style="2" bestFit="1" customWidth="1"/>
    <col min="5" max="5" width="24.140625" bestFit="1" customWidth="1"/>
    <col min="6" max="6" width="19" style="1" customWidth="1"/>
    <col min="7" max="7" width="16.7109375" bestFit="1" customWidth="1"/>
    <col min="8" max="8" width="19.85546875" bestFit="1" customWidth="1"/>
    <col min="9" max="9" width="15" customWidth="1"/>
  </cols>
  <sheetData>
    <row r="3" spans="2:10" ht="21.75" customHeight="1"/>
    <row r="4" spans="2:10" ht="46.5" customHeight="1" thickBot="1">
      <c r="D4" s="33" t="s">
        <v>45</v>
      </c>
      <c r="E4" s="34"/>
      <c r="F4" s="34"/>
      <c r="G4" s="34"/>
      <c r="H4" s="34"/>
      <c r="I4" s="35"/>
    </row>
    <row r="6" spans="2:10">
      <c r="B6" s="19" t="s">
        <v>7</v>
      </c>
      <c r="C6" s="19" t="s">
        <v>5</v>
      </c>
      <c r="D6" s="19" t="s">
        <v>18</v>
      </c>
      <c r="E6" s="19" t="s">
        <v>32</v>
      </c>
      <c r="F6" s="19" t="s">
        <v>27</v>
      </c>
      <c r="G6" s="20" t="s">
        <v>28</v>
      </c>
      <c r="H6" s="19" t="s">
        <v>29</v>
      </c>
      <c r="I6" s="19" t="s">
        <v>30</v>
      </c>
      <c r="J6" s="17"/>
    </row>
    <row r="7" spans="2:10">
      <c r="B7" s="21">
        <v>43116</v>
      </c>
      <c r="C7" s="22" t="s">
        <v>6</v>
      </c>
      <c r="D7" s="22" t="s">
        <v>19</v>
      </c>
      <c r="E7" s="22">
        <v>2</v>
      </c>
      <c r="F7" s="21">
        <v>9379</v>
      </c>
      <c r="G7" s="21">
        <v>1000</v>
      </c>
      <c r="H7" s="22">
        <f>F7*E7</f>
        <v>18758</v>
      </c>
      <c r="I7" s="23">
        <f>H7+G7</f>
        <v>19758</v>
      </c>
      <c r="J7" s="17"/>
    </row>
    <row r="8" spans="2:10">
      <c r="B8" s="21">
        <v>42737</v>
      </c>
      <c r="C8" s="22" t="s">
        <v>8</v>
      </c>
      <c r="D8" s="22" t="s">
        <v>20</v>
      </c>
      <c r="E8" s="22">
        <v>1</v>
      </c>
      <c r="F8" s="21">
        <v>1945</v>
      </c>
      <c r="G8" s="21" t="s">
        <v>31</v>
      </c>
      <c r="H8" s="22">
        <f t="shared" ref="H8:H35" si="0">F8*E8</f>
        <v>1945</v>
      </c>
      <c r="I8" s="23">
        <f>H8+F8</f>
        <v>3890</v>
      </c>
      <c r="J8" s="17"/>
    </row>
    <row r="9" spans="2:10">
      <c r="B9" s="21">
        <v>43847</v>
      </c>
      <c r="C9" s="22" t="s">
        <v>9</v>
      </c>
      <c r="D9" s="22" t="s">
        <v>21</v>
      </c>
      <c r="E9" s="22">
        <v>5</v>
      </c>
      <c r="F9" s="21">
        <v>3588</v>
      </c>
      <c r="G9" s="21">
        <v>500</v>
      </c>
      <c r="H9" s="22">
        <f t="shared" si="0"/>
        <v>17940</v>
      </c>
      <c r="I9" s="23">
        <f>H9+G9</f>
        <v>18440</v>
      </c>
      <c r="J9" s="17"/>
    </row>
    <row r="10" spans="2:10">
      <c r="B10" s="21">
        <v>44571</v>
      </c>
      <c r="C10" s="22" t="s">
        <v>10</v>
      </c>
      <c r="D10" s="22" t="s">
        <v>22</v>
      </c>
      <c r="E10" s="22">
        <v>3</v>
      </c>
      <c r="F10" s="21">
        <v>1438</v>
      </c>
      <c r="G10" s="21">
        <v>650</v>
      </c>
      <c r="H10" s="22">
        <f t="shared" si="0"/>
        <v>4314</v>
      </c>
      <c r="I10" s="23">
        <f t="shared" ref="I10:I13" si="1">H10+G10</f>
        <v>4964</v>
      </c>
      <c r="J10" s="17"/>
    </row>
    <row r="11" spans="2:10">
      <c r="B11" s="21">
        <v>43479</v>
      </c>
      <c r="C11" s="22" t="s">
        <v>11</v>
      </c>
      <c r="D11" s="22" t="s">
        <v>23</v>
      </c>
      <c r="E11" s="22">
        <v>1</v>
      </c>
      <c r="F11" s="21">
        <v>1138024</v>
      </c>
      <c r="G11" s="21">
        <v>2000</v>
      </c>
      <c r="H11" s="22">
        <f t="shared" si="0"/>
        <v>1138024</v>
      </c>
      <c r="I11" s="23">
        <f t="shared" si="1"/>
        <v>1140024</v>
      </c>
      <c r="J11" s="17"/>
    </row>
    <row r="12" spans="2:10">
      <c r="B12" s="21">
        <v>43128</v>
      </c>
      <c r="C12" s="22" t="s">
        <v>12</v>
      </c>
      <c r="D12" s="22" t="s">
        <v>24</v>
      </c>
      <c r="E12" s="22">
        <v>9</v>
      </c>
      <c r="F12" s="21">
        <v>1660560</v>
      </c>
      <c r="G12" s="21">
        <v>350</v>
      </c>
      <c r="H12" s="22">
        <f t="shared" si="0"/>
        <v>14945040</v>
      </c>
      <c r="I12" s="23">
        <f t="shared" si="1"/>
        <v>14945390</v>
      </c>
      <c r="J12" s="17"/>
    </row>
    <row r="13" spans="2:10">
      <c r="B13" s="21">
        <v>44225</v>
      </c>
      <c r="C13" s="22" t="s">
        <v>13</v>
      </c>
      <c r="D13" s="22" t="s">
        <v>25</v>
      </c>
      <c r="E13" s="22">
        <v>12</v>
      </c>
      <c r="F13" s="21">
        <v>753571</v>
      </c>
      <c r="G13" s="21">
        <v>700</v>
      </c>
      <c r="H13" s="22">
        <f t="shared" si="0"/>
        <v>9042852</v>
      </c>
      <c r="I13" s="23">
        <f t="shared" si="1"/>
        <v>9043552</v>
      </c>
      <c r="J13" s="17"/>
    </row>
    <row r="14" spans="2:10">
      <c r="B14" s="21">
        <v>43838</v>
      </c>
      <c r="C14" s="22" t="s">
        <v>14</v>
      </c>
      <c r="D14" s="22" t="s">
        <v>26</v>
      </c>
      <c r="E14" s="22">
        <v>2</v>
      </c>
      <c r="F14" s="21">
        <v>2158475</v>
      </c>
      <c r="G14" s="21" t="s">
        <v>31</v>
      </c>
      <c r="H14" s="22">
        <f t="shared" si="0"/>
        <v>4316950</v>
      </c>
      <c r="I14" s="23">
        <f>H14+F14</f>
        <v>6475425</v>
      </c>
      <c r="J14" s="17"/>
    </row>
    <row r="15" spans="2:10">
      <c r="B15" s="21">
        <v>42737</v>
      </c>
      <c r="C15" s="22" t="s">
        <v>16</v>
      </c>
      <c r="D15" s="22" t="s">
        <v>26</v>
      </c>
      <c r="E15" s="22">
        <v>1</v>
      </c>
      <c r="F15" s="21">
        <v>627348</v>
      </c>
      <c r="G15" s="21">
        <v>650</v>
      </c>
      <c r="H15" s="22">
        <f t="shared" si="0"/>
        <v>627348</v>
      </c>
      <c r="I15" s="23">
        <f>H15+G15</f>
        <v>627998</v>
      </c>
      <c r="J15" s="17"/>
    </row>
    <row r="16" spans="2:10">
      <c r="B16" s="21">
        <v>44571</v>
      </c>
      <c r="C16" s="22" t="s">
        <v>15</v>
      </c>
      <c r="D16" s="22" t="s">
        <v>20</v>
      </c>
      <c r="E16" s="22">
        <v>3</v>
      </c>
      <c r="F16" s="21">
        <v>2042768</v>
      </c>
      <c r="G16" s="21">
        <v>350</v>
      </c>
      <c r="H16" s="22">
        <f t="shared" si="0"/>
        <v>6128304</v>
      </c>
      <c r="I16" s="23">
        <f>H16+G16</f>
        <v>6128654</v>
      </c>
      <c r="J16" s="17"/>
    </row>
    <row r="17" spans="2:10">
      <c r="B17" s="21">
        <v>43170</v>
      </c>
      <c r="C17" s="22" t="s">
        <v>9</v>
      </c>
      <c r="D17" s="22" t="s">
        <v>19</v>
      </c>
      <c r="E17" s="22">
        <v>4</v>
      </c>
      <c r="F17" s="21">
        <v>1647695</v>
      </c>
      <c r="G17" s="21" t="s">
        <v>31</v>
      </c>
      <c r="H17" s="22">
        <f t="shared" si="0"/>
        <v>6590780</v>
      </c>
      <c r="I17" s="23">
        <f>H17+F17</f>
        <v>8238475</v>
      </c>
      <c r="J17" s="17"/>
    </row>
    <row r="18" spans="2:10">
      <c r="B18" s="21">
        <v>43112</v>
      </c>
      <c r="C18" s="22" t="s">
        <v>6</v>
      </c>
      <c r="D18" s="22" t="s">
        <v>23</v>
      </c>
      <c r="E18" s="22">
        <v>6</v>
      </c>
      <c r="F18" s="21">
        <v>999328</v>
      </c>
      <c r="G18" s="21">
        <v>2000</v>
      </c>
      <c r="H18" s="22">
        <f t="shared" si="0"/>
        <v>5995968</v>
      </c>
      <c r="I18" s="23">
        <f>H18+G18</f>
        <v>5997968</v>
      </c>
      <c r="J18" s="17"/>
    </row>
    <row r="19" spans="2:10">
      <c r="B19" s="21">
        <v>44225</v>
      </c>
      <c r="C19" s="22" t="s">
        <v>10</v>
      </c>
      <c r="D19" s="22" t="s">
        <v>20</v>
      </c>
      <c r="E19" s="22">
        <v>1</v>
      </c>
      <c r="F19" s="21">
        <v>2937300</v>
      </c>
      <c r="G19" s="21">
        <v>1000</v>
      </c>
      <c r="H19" s="22">
        <f t="shared" si="0"/>
        <v>2937300</v>
      </c>
      <c r="I19" s="23">
        <f t="shared" ref="I19:I20" si="2">H19+G19</f>
        <v>2938300</v>
      </c>
      <c r="J19" s="17"/>
    </row>
    <row r="20" spans="2:10">
      <c r="B20" s="21">
        <v>43479</v>
      </c>
      <c r="C20" s="22" t="s">
        <v>16</v>
      </c>
      <c r="D20" s="22" t="s">
        <v>26</v>
      </c>
      <c r="E20" s="22">
        <v>1</v>
      </c>
      <c r="F20" s="21">
        <v>664700</v>
      </c>
      <c r="G20" s="21">
        <v>350</v>
      </c>
      <c r="H20" s="22">
        <f t="shared" si="0"/>
        <v>664700</v>
      </c>
      <c r="I20" s="23">
        <f t="shared" si="2"/>
        <v>665050</v>
      </c>
      <c r="J20" s="17"/>
    </row>
    <row r="21" spans="2:10">
      <c r="B21" s="21">
        <v>44225</v>
      </c>
      <c r="C21" s="22" t="s">
        <v>6</v>
      </c>
      <c r="D21" s="22" t="s">
        <v>26</v>
      </c>
      <c r="E21" s="22">
        <v>8</v>
      </c>
      <c r="F21" s="21">
        <v>1188090</v>
      </c>
      <c r="G21" s="21" t="s">
        <v>31</v>
      </c>
      <c r="H21" s="22">
        <f t="shared" si="0"/>
        <v>9504720</v>
      </c>
      <c r="I21" s="23">
        <f>H21+F21</f>
        <v>10692810</v>
      </c>
      <c r="J21" s="17"/>
    </row>
    <row r="22" spans="2:10">
      <c r="B22" s="21">
        <v>43838</v>
      </c>
      <c r="C22" s="22" t="s">
        <v>9</v>
      </c>
      <c r="D22" s="22" t="s">
        <v>26</v>
      </c>
      <c r="E22" s="22">
        <v>10</v>
      </c>
      <c r="F22" s="21">
        <v>1385910</v>
      </c>
      <c r="G22" s="21">
        <v>650</v>
      </c>
      <c r="H22" s="22">
        <f t="shared" si="0"/>
        <v>13859100</v>
      </c>
      <c r="I22" s="23">
        <f>H22+G22</f>
        <v>13859750</v>
      </c>
      <c r="J22" s="17"/>
    </row>
    <row r="23" spans="2:10">
      <c r="B23" s="21">
        <v>43250</v>
      </c>
      <c r="C23" s="22" t="s">
        <v>9</v>
      </c>
      <c r="D23" s="22" t="s">
        <v>19</v>
      </c>
      <c r="E23" s="22">
        <v>3</v>
      </c>
      <c r="F23" s="21">
        <v>1800516</v>
      </c>
      <c r="G23" s="21" t="s">
        <v>31</v>
      </c>
      <c r="H23" s="22">
        <f t="shared" si="0"/>
        <v>5401548</v>
      </c>
      <c r="I23" s="23">
        <f>H23+F23</f>
        <v>7202064</v>
      </c>
      <c r="J23" s="17"/>
    </row>
    <row r="24" spans="2:10">
      <c r="B24" s="21">
        <v>44571</v>
      </c>
      <c r="C24" s="22" t="s">
        <v>17</v>
      </c>
      <c r="D24" s="22" t="s">
        <v>26</v>
      </c>
      <c r="E24" s="22">
        <v>8</v>
      </c>
      <c r="F24" s="21">
        <v>1679605</v>
      </c>
      <c r="G24" s="21">
        <v>2000</v>
      </c>
      <c r="H24" s="22">
        <f t="shared" si="0"/>
        <v>13436840</v>
      </c>
      <c r="I24" s="23">
        <f>H24+G24</f>
        <v>13438840</v>
      </c>
      <c r="J24" s="17"/>
    </row>
    <row r="25" spans="2:10">
      <c r="B25" s="21">
        <v>43479</v>
      </c>
      <c r="C25" s="22" t="s">
        <v>6</v>
      </c>
      <c r="D25" s="22" t="s">
        <v>20</v>
      </c>
      <c r="E25" s="22">
        <v>7</v>
      </c>
      <c r="F25" s="21">
        <v>731700</v>
      </c>
      <c r="G25" s="21">
        <v>700</v>
      </c>
      <c r="H25" s="22">
        <f t="shared" si="0"/>
        <v>5121900</v>
      </c>
      <c r="I25" s="23">
        <f t="shared" ref="I25:I26" si="3">H25+G25</f>
        <v>5122600</v>
      </c>
      <c r="J25" s="17"/>
    </row>
    <row r="26" spans="2:10">
      <c r="B26" s="21">
        <v>44571</v>
      </c>
      <c r="C26" s="22" t="s">
        <v>17</v>
      </c>
      <c r="D26" s="22" t="s">
        <v>20</v>
      </c>
      <c r="E26" s="22">
        <v>13</v>
      </c>
      <c r="F26" s="21">
        <v>779868</v>
      </c>
      <c r="G26" s="21">
        <v>650</v>
      </c>
      <c r="H26" s="22">
        <f t="shared" si="0"/>
        <v>10138284</v>
      </c>
      <c r="I26" s="23">
        <f t="shared" si="3"/>
        <v>10138934</v>
      </c>
      <c r="J26" s="17"/>
    </row>
    <row r="27" spans="2:10">
      <c r="B27" s="21">
        <v>43121</v>
      </c>
      <c r="C27" s="22" t="s">
        <v>17</v>
      </c>
      <c r="D27" s="22" t="s">
        <v>20</v>
      </c>
      <c r="E27" s="22">
        <v>9</v>
      </c>
      <c r="F27" s="21">
        <v>2020992</v>
      </c>
      <c r="G27" s="21" t="s">
        <v>31</v>
      </c>
      <c r="H27" s="22">
        <f t="shared" si="0"/>
        <v>18188928</v>
      </c>
      <c r="I27" s="23">
        <f>H27+F27</f>
        <v>20209920</v>
      </c>
      <c r="J27" s="17"/>
    </row>
    <row r="28" spans="2:10">
      <c r="B28" s="21">
        <v>43312</v>
      </c>
      <c r="C28" s="22" t="s">
        <v>16</v>
      </c>
      <c r="D28" s="22" t="s">
        <v>26</v>
      </c>
      <c r="E28" s="22">
        <v>2</v>
      </c>
      <c r="F28" s="21">
        <v>492156</v>
      </c>
      <c r="G28" s="21">
        <v>2000</v>
      </c>
      <c r="H28" s="22">
        <f t="shared" si="0"/>
        <v>984312</v>
      </c>
      <c r="I28" s="23">
        <f>H28+G28</f>
        <v>986312</v>
      </c>
      <c r="J28" s="17"/>
    </row>
    <row r="29" spans="2:10">
      <c r="B29" s="21">
        <v>43838</v>
      </c>
      <c r="C29" s="22" t="s">
        <v>9</v>
      </c>
      <c r="D29" s="22" t="s">
        <v>26</v>
      </c>
      <c r="E29" s="22">
        <v>4</v>
      </c>
      <c r="F29" s="21">
        <v>474600</v>
      </c>
      <c r="G29" s="21">
        <v>1000</v>
      </c>
      <c r="H29" s="22">
        <f t="shared" si="0"/>
        <v>1898400</v>
      </c>
      <c r="I29" s="23">
        <f>H29+G29</f>
        <v>1899400</v>
      </c>
      <c r="J29" s="17"/>
    </row>
    <row r="30" spans="2:10">
      <c r="B30" s="21">
        <v>44571</v>
      </c>
      <c r="C30" s="22" t="s">
        <v>6</v>
      </c>
      <c r="D30" s="22" t="s">
        <v>26</v>
      </c>
      <c r="E30" s="22">
        <v>6</v>
      </c>
      <c r="F30" s="21">
        <v>995520</v>
      </c>
      <c r="G30" s="21">
        <v>650</v>
      </c>
      <c r="H30" s="22">
        <f t="shared" si="0"/>
        <v>5973120</v>
      </c>
      <c r="I30" s="23">
        <f t="shared" ref="I30:I32" si="4">H30+G30</f>
        <v>5973770</v>
      </c>
      <c r="J30" s="17"/>
    </row>
    <row r="31" spans="2:10">
      <c r="B31" s="21">
        <v>43361</v>
      </c>
      <c r="C31" s="22" t="s">
        <v>6</v>
      </c>
      <c r="D31" s="22" t="s">
        <v>19</v>
      </c>
      <c r="E31" s="22">
        <v>1</v>
      </c>
      <c r="F31" s="21">
        <v>1107108</v>
      </c>
      <c r="G31" s="21">
        <v>2000</v>
      </c>
      <c r="H31" s="22">
        <f t="shared" si="0"/>
        <v>1107108</v>
      </c>
      <c r="I31" s="23">
        <f t="shared" si="4"/>
        <v>1109108</v>
      </c>
      <c r="J31" s="17"/>
    </row>
    <row r="32" spans="2:10">
      <c r="B32" s="21">
        <v>43479</v>
      </c>
      <c r="C32" s="22" t="s">
        <v>9</v>
      </c>
      <c r="D32" s="22" t="s">
        <v>19</v>
      </c>
      <c r="E32" s="22">
        <v>1</v>
      </c>
      <c r="F32" s="21">
        <v>1449629</v>
      </c>
      <c r="G32" s="21">
        <v>1000</v>
      </c>
      <c r="H32" s="22">
        <f t="shared" si="0"/>
        <v>1449629</v>
      </c>
      <c r="I32" s="23">
        <f t="shared" si="4"/>
        <v>1450629</v>
      </c>
      <c r="J32" s="17"/>
    </row>
    <row r="33" spans="2:10">
      <c r="B33" s="21">
        <v>44571</v>
      </c>
      <c r="C33" s="22" t="s">
        <v>10</v>
      </c>
      <c r="D33" s="22" t="s">
        <v>23</v>
      </c>
      <c r="E33" s="22">
        <v>2</v>
      </c>
      <c r="F33" s="21">
        <v>924294</v>
      </c>
      <c r="G33" s="21" t="s">
        <v>31</v>
      </c>
      <c r="H33" s="22">
        <f t="shared" si="0"/>
        <v>1848588</v>
      </c>
      <c r="I33" s="23">
        <f>H33+F33</f>
        <v>2772882</v>
      </c>
      <c r="J33" s="17"/>
    </row>
    <row r="34" spans="2:10">
      <c r="B34" s="21">
        <v>43838</v>
      </c>
      <c r="C34" s="22" t="s">
        <v>6</v>
      </c>
      <c r="D34" s="22" t="s">
        <v>24</v>
      </c>
      <c r="E34" s="22">
        <v>7</v>
      </c>
      <c r="F34" s="21">
        <v>1024380</v>
      </c>
      <c r="G34" s="21">
        <v>650</v>
      </c>
      <c r="H34" s="22">
        <f t="shared" si="0"/>
        <v>7170660</v>
      </c>
      <c r="I34" s="23">
        <f>H34+G34</f>
        <v>7171310</v>
      </c>
      <c r="J34" s="17"/>
    </row>
    <row r="35" spans="2:10">
      <c r="B35" s="21">
        <v>42737</v>
      </c>
      <c r="C35" s="22" t="s">
        <v>10</v>
      </c>
      <c r="D35" s="22" t="s">
        <v>19</v>
      </c>
      <c r="E35" s="22">
        <v>3</v>
      </c>
      <c r="F35" s="21">
        <v>472615</v>
      </c>
      <c r="G35" s="21" t="s">
        <v>31</v>
      </c>
      <c r="H35" s="22">
        <f t="shared" si="0"/>
        <v>1417845</v>
      </c>
      <c r="I35" s="23">
        <f>H35+F35</f>
        <v>1890460</v>
      </c>
      <c r="J35" s="17"/>
    </row>
    <row r="38" spans="2:10">
      <c r="D38"/>
    </row>
    <row r="39" spans="2:10">
      <c r="C39" s="38" t="s">
        <v>46</v>
      </c>
      <c r="D39" s="36" t="s">
        <v>47</v>
      </c>
      <c r="E39" s="37"/>
    </row>
    <row r="40" spans="2:10">
      <c r="C40" s="39"/>
      <c r="D40" s="2">
        <v>233</v>
      </c>
      <c r="E40" s="24" t="s">
        <v>49</v>
      </c>
    </row>
    <row r="41" spans="2:10">
      <c r="C41" s="39"/>
      <c r="D41" s="36" t="s">
        <v>48</v>
      </c>
      <c r="E41" s="37"/>
    </row>
    <row r="42" spans="2:10">
      <c r="C42" s="40"/>
      <c r="D42" s="24">
        <f>E11</f>
        <v>1</v>
      </c>
      <c r="E42" s="31" t="s">
        <v>54</v>
      </c>
    </row>
    <row r="43" spans="2:10" ht="15.75" thickBot="1"/>
    <row r="44" spans="2:10" ht="15.75" thickTop="1">
      <c r="C44" s="41" t="s">
        <v>50</v>
      </c>
      <c r="D44" s="42"/>
      <c r="E44" s="43"/>
    </row>
    <row r="45" spans="2:10" ht="15.75" thickBot="1">
      <c r="C45" s="46">
        <f>E7+E9+E10+E11+E12+E13+E15+E1+E16+E18+E19+E20+E22+E24+E25+E26+E29+E28+E30+E31+E32+E34</f>
        <v>103</v>
      </c>
      <c r="D45" s="47"/>
      <c r="E45" s="48"/>
    </row>
    <row r="46" spans="2:10" ht="16.5" thickTop="1" thickBot="1">
      <c r="E46" s="32"/>
    </row>
    <row r="47" spans="2:10" ht="15.75" thickTop="1">
      <c r="C47" s="49" t="s">
        <v>55</v>
      </c>
      <c r="D47" s="50"/>
      <c r="E47" s="53"/>
    </row>
    <row r="48" spans="2:10" ht="15.75" thickBot="1">
      <c r="C48" s="51"/>
      <c r="D48" s="52"/>
      <c r="E48" s="54"/>
    </row>
    <row r="49" spans="3:7" ht="15.75" thickTop="1"/>
    <row r="50" spans="3:7">
      <c r="C50" s="25" t="s">
        <v>51</v>
      </c>
      <c r="D50" s="55" t="s">
        <v>52</v>
      </c>
      <c r="E50" s="55"/>
      <c r="F50" s="25" t="s">
        <v>53</v>
      </c>
    </row>
    <row r="51" spans="3:7">
      <c r="C51" s="29" t="s">
        <v>19</v>
      </c>
      <c r="D51" s="44">
        <f>E35+E32+E31+E23+E17+E7</f>
        <v>14</v>
      </c>
      <c r="E51" s="44"/>
      <c r="F51" s="26">
        <f>D51*D54/100</f>
        <v>12.6</v>
      </c>
      <c r="G51" s="57">
        <f>D51/C45</f>
        <v>0.13592233009708737</v>
      </c>
    </row>
    <row r="52" spans="3:7">
      <c r="C52" s="28" t="s">
        <v>20</v>
      </c>
      <c r="D52" s="56">
        <f>E8+E16+E19+E25+E26+E27</f>
        <v>34</v>
      </c>
      <c r="E52" s="56"/>
      <c r="F52" s="26">
        <f>D52*D54/100</f>
        <v>30.6</v>
      </c>
      <c r="G52" s="57">
        <f>D52/C45</f>
        <v>0.3300970873786408</v>
      </c>
    </row>
    <row r="53" spans="3:7">
      <c r="C53" s="29" t="s">
        <v>26</v>
      </c>
      <c r="D53" s="44">
        <f>E14+E15+E20+E21+E22+E24+E28+E29+E30</f>
        <v>42</v>
      </c>
      <c r="E53" s="44"/>
      <c r="F53" s="26">
        <f>D53*D54/100</f>
        <v>37.799999999999997</v>
      </c>
      <c r="G53" s="57">
        <f>D53/C45</f>
        <v>0.40776699029126212</v>
      </c>
    </row>
    <row r="54" spans="3:7">
      <c r="C54" s="30" t="s">
        <v>56</v>
      </c>
      <c r="D54" s="45">
        <f>D51+D52+D53</f>
        <v>90</v>
      </c>
      <c r="E54" s="45"/>
      <c r="F54" s="27"/>
    </row>
  </sheetData>
  <mergeCells count="13">
    <mergeCell ref="D53:E53"/>
    <mergeCell ref="D54:E54"/>
    <mergeCell ref="C45:E45"/>
    <mergeCell ref="C47:D48"/>
    <mergeCell ref="E47:E48"/>
    <mergeCell ref="D50:E50"/>
    <mergeCell ref="D51:E51"/>
    <mergeCell ref="D52:E52"/>
    <mergeCell ref="D4:I4"/>
    <mergeCell ref="D39:E39"/>
    <mergeCell ref="C39:C42"/>
    <mergeCell ref="D41:E41"/>
    <mergeCell ref="C44:E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2022-04-29T15:40:18Z</dcterms:modified>
</cp:coreProperties>
</file>