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Consignas" sheetId="2" r:id="rId1"/>
    <sheet name="Tabla1" sheetId="1" r:id="rId2"/>
    <sheet name="Hoja2" sheetId="3" r:id="rId3"/>
  </sheets>
  <definedNames>
    <definedName name="_xlnm._FilterDatabase" localSheetId="1" hidden="1">Tabla1!$A$1:$G$24</definedName>
  </definedNames>
  <calcPr calcId="124519"/>
</workbook>
</file>

<file path=xl/calcChain.xml><?xml version="1.0" encoding="utf-8"?>
<calcChain xmlns="http://schemas.openxmlformats.org/spreadsheetml/2006/main">
  <c r="C77" i="2"/>
  <c r="C51" i="1"/>
  <c r="C50"/>
  <c r="C49"/>
  <c r="B51"/>
  <c r="B50"/>
  <c r="B49"/>
  <c r="C43"/>
  <c r="A40"/>
  <c r="B34"/>
  <c r="H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2"/>
  <c r="G26"/>
  <c r="G27"/>
  <c r="G28"/>
  <c r="G29"/>
  <c r="G30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3"/>
  <c r="G2"/>
</calcChain>
</file>

<file path=xl/sharedStrings.xml><?xml version="1.0" encoding="utf-8"?>
<sst xmlns="http://schemas.openxmlformats.org/spreadsheetml/2006/main" count="108" uniqueCount="60">
  <si>
    <t>Consigna</t>
  </si>
  <si>
    <t>Puntaje</t>
  </si>
  <si>
    <t>Valor Obtenido</t>
  </si>
  <si>
    <t>NOTA</t>
  </si>
  <si>
    <t>La tabla representa los casos de atención ambulatoria  atendidos en el mes</t>
  </si>
  <si>
    <t>Diagnóstico</t>
  </si>
  <si>
    <t>Enfermería</t>
  </si>
  <si>
    <t>Fecha  Atención</t>
  </si>
  <si>
    <t>Cardiología</t>
  </si>
  <si>
    <t>COVID</t>
  </si>
  <si>
    <t>Pediatría</t>
  </si>
  <si>
    <t>Neumología</t>
  </si>
  <si>
    <t>Rehabilitación</t>
  </si>
  <si>
    <t>tendinitis</t>
  </si>
  <si>
    <t>Migraña</t>
  </si>
  <si>
    <t>Quebradura</t>
  </si>
  <si>
    <t xml:space="preserve">ACV </t>
  </si>
  <si>
    <t>Curación</t>
  </si>
  <si>
    <t>Localidad</t>
  </si>
  <si>
    <t>Rivadavia</t>
  </si>
  <si>
    <t>Chimbas</t>
  </si>
  <si>
    <t>Rawson</t>
  </si>
  <si>
    <t>Sarmiento</t>
  </si>
  <si>
    <t>Santa Lucía</t>
  </si>
  <si>
    <t>Zonda</t>
  </si>
  <si>
    <t>Ullum</t>
  </si>
  <si>
    <t>Capital</t>
  </si>
  <si>
    <t>Costo Particular</t>
  </si>
  <si>
    <t>Obra Social</t>
  </si>
  <si>
    <t>Total Costo Unitario</t>
  </si>
  <si>
    <t>Total Costo</t>
  </si>
  <si>
    <t>No cubre</t>
  </si>
  <si>
    <t>Cant de atenciones</t>
  </si>
  <si>
    <t>1.- Elaborar el siguiente formato para la tabla de la hoja "Tabla 1"</t>
  </si>
  <si>
    <t>2.- Colocar el formato correcto de los valores en las celdas que correspondan</t>
  </si>
  <si>
    <t>3.- Obtener los valores de las siguientes columnas:</t>
  </si>
  <si>
    <t>*  Total Costo Unitario</t>
  </si>
  <si>
    <r>
      <t>*</t>
    </r>
    <r>
      <rPr>
        <b/>
        <sz val="11"/>
        <color theme="1"/>
        <rFont val="Calibri"/>
        <family val="2"/>
        <scheme val="minor"/>
      </rPr>
      <t xml:space="preserve">  Total Costo</t>
    </r>
    <r>
      <rPr>
        <sz val="11"/>
        <color theme="1"/>
        <rFont val="Calibri"/>
        <family val="2"/>
        <scheme val="minor"/>
      </rPr>
      <t xml:space="preserve"> - se debe tener en cuenta el Costo Unitario Total y el monto que cubre la obra social</t>
    </r>
  </si>
  <si>
    <t>4.- Debajo de la tabla, agregar las siguientes tablas:</t>
  </si>
  <si>
    <t xml:space="preserve">*  Mayor y menor cantidad de atenciones: </t>
  </si>
  <si>
    <t>*  Cantidad de diagnósticos cubiertos por Obra Social</t>
  </si>
  <si>
    <t>*   Costo promedio particular de atención</t>
  </si>
  <si>
    <r>
      <t xml:space="preserve">5.- Calcular el </t>
    </r>
    <r>
      <rPr>
        <b/>
        <sz val="11"/>
        <color theme="1"/>
        <rFont val="Calibri"/>
        <family val="2"/>
        <scheme val="minor"/>
      </rPr>
      <t>porcentaje</t>
    </r>
    <r>
      <rPr>
        <sz val="11"/>
        <color theme="1"/>
        <rFont val="Calibri"/>
        <family val="2"/>
        <scheme val="minor"/>
      </rPr>
      <t xml:space="preserve"> que representa la cantidad de casos de los departamentos: Rivadavia - Chimbas y Capital</t>
    </r>
  </si>
  <si>
    <t>6.- Elaborar un gráfico circular que compare los porcentajes de los departamentos del punto 5</t>
  </si>
  <si>
    <r>
      <t xml:space="preserve">7.- Elaborar un gráfico a elección que permita comparar el </t>
    </r>
    <r>
      <rPr>
        <b/>
        <sz val="12"/>
        <color theme="1"/>
        <rFont val="Calibri"/>
        <family val="2"/>
        <scheme val="minor"/>
      </rPr>
      <t xml:space="preserve">TOTAL COSTO </t>
    </r>
    <r>
      <rPr>
        <sz val="12"/>
        <color theme="1"/>
        <rFont val="Calibri"/>
        <family val="2"/>
        <scheme val="minor"/>
      </rPr>
      <t xml:space="preserve"> de los primeros 8 </t>
    </r>
    <r>
      <rPr>
        <b/>
        <sz val="12"/>
        <color theme="1"/>
        <rFont val="Calibri"/>
        <family val="2"/>
        <scheme val="minor"/>
      </rPr>
      <t>diagnósticos</t>
    </r>
  </si>
  <si>
    <t xml:space="preserve">Mayor cant.de atencion </t>
  </si>
  <si>
    <t xml:space="preserve">Menor cant.de atencion </t>
  </si>
  <si>
    <r>
      <rPr>
        <b/>
        <sz val="11"/>
        <color theme="1"/>
        <rFont val="Calibri"/>
        <family val="2"/>
        <scheme val="minor"/>
      </rPr>
      <t>ATENCIONES</t>
    </r>
    <r>
      <rPr>
        <sz val="11"/>
        <color theme="1"/>
        <rFont val="Calibri"/>
        <family val="2"/>
        <scheme val="minor"/>
      </rPr>
      <t xml:space="preserve"> </t>
    </r>
  </si>
  <si>
    <t>Enfermeria</t>
  </si>
  <si>
    <t>Cardiologia</t>
  </si>
  <si>
    <t>Cant.de diagnosticos cubirto por Obra Social</t>
  </si>
  <si>
    <t>por Enfermeria</t>
  </si>
  <si>
    <t xml:space="preserve">COSTO PROMEDIO PARTICULAR DE ATENCION </t>
  </si>
  <si>
    <t xml:space="preserve">DPTO </t>
  </si>
  <si>
    <t>CANT DE CASOS</t>
  </si>
  <si>
    <t>%</t>
  </si>
  <si>
    <t xml:space="preserve">Chimbas </t>
  </si>
  <si>
    <t xml:space="preserve"> Total Costo Unitario se debe multiplicar y en Total Costo es una resta</t>
  </si>
  <si>
    <t>Se deben utilizar funciones MAX y MIN - Funcion CONTAR</t>
  </si>
  <si>
    <t>Se debe dividir en la cant total de casos</t>
  </si>
</sst>
</file>

<file path=xl/styles.xml><?xml version="1.0" encoding="utf-8"?>
<styleSheet xmlns="http://schemas.openxmlformats.org/spreadsheetml/2006/main">
  <numFmts count="2">
    <numFmt numFmtId="164" formatCode="dd/mm/yy"/>
    <numFmt numFmtId="165" formatCode="_ [$$-2C0A]\ * #,##0.00_ ;_ [$$-2C0A]\ * \-#,##0.00_ ;_ [$$-2C0A]\ * &quot;-&quot;??_ ;_ @_ 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0" fillId="2" borderId="0" xfId="0" applyFill="1"/>
    <xf numFmtId="0" fontId="3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6" fillId="0" borderId="0" xfId="0" applyFont="1" applyFill="1" applyBorder="1"/>
    <xf numFmtId="0" fontId="2" fillId="0" borderId="0" xfId="0" applyFont="1"/>
    <xf numFmtId="0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7" borderId="1" xfId="0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 textRotation="135"/>
    </xf>
    <xf numFmtId="0" fontId="0" fillId="0" borderId="5" xfId="0" applyBorder="1" applyAlignment="1">
      <alignment horizontal="center" vertical="center" textRotation="135"/>
    </xf>
    <xf numFmtId="0" fontId="0" fillId="0" borderId="6" xfId="0" applyBorder="1" applyAlignment="1">
      <alignment horizontal="center" vertical="center" textRotation="135"/>
    </xf>
    <xf numFmtId="0" fontId="0" fillId="7" borderId="7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165" fontId="6" fillId="6" borderId="1" xfId="0" applyNumberFormat="1" applyFont="1" applyFill="1" applyBorder="1" applyAlignment="1">
      <alignment horizontal="center"/>
    </xf>
    <xf numFmtId="165" fontId="7" fillId="6" borderId="1" xfId="0" applyNumberFormat="1" applyFont="1" applyFill="1" applyBorder="1" applyAlignment="1">
      <alignment horizontal="center"/>
    </xf>
    <xf numFmtId="0" fontId="8" fillId="0" borderId="0" xfId="0" applyFont="1"/>
    <xf numFmtId="0" fontId="0" fillId="6" borderId="1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layout/>
    </c:title>
    <c:plotArea>
      <c:layout/>
      <c:pieChart>
        <c:varyColors val="1"/>
        <c:ser>
          <c:idx val="0"/>
          <c:order val="0"/>
          <c:tx>
            <c:v>"porcentaje de los siguiente DPTO</c:v>
          </c:tx>
          <c:dLbls>
            <c:showVal val="1"/>
            <c:showLeaderLines val="1"/>
          </c:dLbls>
          <c:cat>
            <c:strRef>
              <c:f>Tabla1!$A$49:$A$51</c:f>
              <c:strCache>
                <c:ptCount val="3"/>
                <c:pt idx="0">
                  <c:v>Rivadavia</c:v>
                </c:pt>
                <c:pt idx="1">
                  <c:v>Chimbas </c:v>
                </c:pt>
                <c:pt idx="2">
                  <c:v>Capital</c:v>
                </c:pt>
              </c:strCache>
            </c:strRef>
          </c:cat>
          <c:val>
            <c:numRef>
              <c:f>Tabla1!$C$49:$C$51</c:f>
              <c:numCache>
                <c:formatCode>General</c:formatCode>
                <c:ptCount val="3"/>
                <c:pt idx="0">
                  <c:v>0.84</c:v>
                </c:pt>
                <c:pt idx="1">
                  <c:v>2.04</c:v>
                </c:pt>
                <c:pt idx="2">
                  <c:v>3.78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s-ES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layout/>
    </c:title>
    <c:plotArea>
      <c:layout/>
      <c:pieChart>
        <c:varyColors val="1"/>
        <c:ser>
          <c:idx val="0"/>
          <c:order val="0"/>
          <c:tx>
            <c:v>compàracion del costo total</c:v>
          </c:tx>
          <c:dLbls>
            <c:showVal val="1"/>
            <c:showLeaderLines val="1"/>
          </c:dLbls>
          <c:cat>
            <c:strRef>
              <c:f>Tabla1!$B$2:$B$9</c:f>
              <c:strCache>
                <c:ptCount val="8"/>
                <c:pt idx="0">
                  <c:v>Enfermería</c:v>
                </c:pt>
                <c:pt idx="1">
                  <c:v>Cardiología</c:v>
                </c:pt>
                <c:pt idx="2">
                  <c:v>COVID</c:v>
                </c:pt>
                <c:pt idx="3">
                  <c:v>Pediatría</c:v>
                </c:pt>
                <c:pt idx="4">
                  <c:v>Neumología</c:v>
                </c:pt>
                <c:pt idx="5">
                  <c:v>Rehabilitación</c:v>
                </c:pt>
                <c:pt idx="6">
                  <c:v>tendinitis</c:v>
                </c:pt>
                <c:pt idx="7">
                  <c:v>Migraña</c:v>
                </c:pt>
              </c:strCache>
            </c:strRef>
          </c:cat>
          <c:val>
            <c:numRef>
              <c:f>Tabla1!$H$2:$H$9</c:f>
              <c:numCache>
                <c:formatCode>_ [$$-2C0A]\ * #,##0.00_ ;_ [$$-2C0A]\ * \-#,##0.00_ ;_ [$$-2C0A]\ * "-"??_ ;_ @_ </c:formatCode>
                <c:ptCount val="8"/>
                <c:pt idx="0">
                  <c:v>11379</c:v>
                </c:pt>
                <c:pt idx="1">
                  <c:v>1945</c:v>
                </c:pt>
                <c:pt idx="2">
                  <c:v>4588</c:v>
                </c:pt>
                <c:pt idx="3">
                  <c:v>2738</c:v>
                </c:pt>
                <c:pt idx="4">
                  <c:v>1142024</c:v>
                </c:pt>
                <c:pt idx="5">
                  <c:v>1661260</c:v>
                </c:pt>
                <c:pt idx="6">
                  <c:v>754971</c:v>
                </c:pt>
                <c:pt idx="7">
                  <c:v>2158475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s-ES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1</xdr:row>
      <xdr:rowOff>66675</xdr:rowOff>
    </xdr:from>
    <xdr:to>
      <xdr:col>6</xdr:col>
      <xdr:colOff>504825</xdr:colOff>
      <xdr:row>5</xdr:row>
      <xdr:rowOff>47625</xdr:rowOff>
    </xdr:to>
    <xdr:pic>
      <xdr:nvPicPr>
        <xdr:cNvPr id="2" name="0 Imagen" descr="Descripción: LOGO COLOEGI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21175" b="18846"/>
        <a:stretch>
          <a:fillRect/>
        </a:stretch>
      </xdr:blipFill>
      <xdr:spPr bwMode="auto">
        <a:xfrm>
          <a:off x="2047875" y="257175"/>
          <a:ext cx="3028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0</xdr:row>
      <xdr:rowOff>76200</xdr:rowOff>
    </xdr:from>
    <xdr:to>
      <xdr:col>2</xdr:col>
      <xdr:colOff>295275</xdr:colOff>
      <xdr:row>5</xdr:row>
      <xdr:rowOff>47625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5825" y="76200"/>
          <a:ext cx="9334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142874</xdr:colOff>
      <xdr:row>13</xdr:row>
      <xdr:rowOff>19050</xdr:rowOff>
    </xdr:from>
    <xdr:to>
      <xdr:col>7</xdr:col>
      <xdr:colOff>536556</xdr:colOff>
      <xdr:row>26</xdr:row>
      <xdr:rowOff>123825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b="52733"/>
        <a:stretch>
          <a:fillRect/>
        </a:stretch>
      </xdr:blipFill>
      <xdr:spPr bwMode="auto">
        <a:xfrm>
          <a:off x="142874" y="2514600"/>
          <a:ext cx="7108807" cy="2581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180975</xdr:colOff>
      <xdr:row>37</xdr:row>
      <xdr:rowOff>76200</xdr:rowOff>
    </xdr:from>
    <xdr:to>
      <xdr:col>3</xdr:col>
      <xdr:colOff>771525</xdr:colOff>
      <xdr:row>42</xdr:row>
      <xdr:rowOff>47625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42975" y="7172325"/>
          <a:ext cx="2324100" cy="914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152400</xdr:colOff>
      <xdr:row>44</xdr:row>
      <xdr:rowOff>114300</xdr:rowOff>
    </xdr:from>
    <xdr:to>
      <xdr:col>5</xdr:col>
      <xdr:colOff>66675</xdr:colOff>
      <xdr:row>47</xdr:row>
      <xdr:rowOff>133350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914400" y="8734425"/>
          <a:ext cx="3476625" cy="590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266700</xdr:colOff>
      <xdr:row>50</xdr:row>
      <xdr:rowOff>114300</xdr:rowOff>
    </xdr:from>
    <xdr:to>
      <xdr:col>4</xdr:col>
      <xdr:colOff>219075</xdr:colOff>
      <xdr:row>53</xdr:row>
      <xdr:rowOff>180975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028700" y="9886950"/>
          <a:ext cx="2752725" cy="647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76200</xdr:colOff>
      <xdr:row>56</xdr:row>
      <xdr:rowOff>57150</xdr:rowOff>
    </xdr:from>
    <xdr:to>
      <xdr:col>5</xdr:col>
      <xdr:colOff>209550</xdr:colOff>
      <xdr:row>61</xdr:row>
      <xdr:rowOff>28575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00200" y="10982325"/>
          <a:ext cx="2933700" cy="923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575687</xdr:colOff>
      <xdr:row>47</xdr:row>
      <xdr:rowOff>62802</xdr:rowOff>
    </xdr:from>
    <xdr:to>
      <xdr:col>6</xdr:col>
      <xdr:colOff>1161840</xdr:colOff>
      <xdr:row>61</xdr:row>
      <xdr:rowOff>167473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146539</xdr:colOff>
      <xdr:row>47</xdr:row>
      <xdr:rowOff>52335</xdr:rowOff>
    </xdr:from>
    <xdr:to>
      <xdr:col>12</xdr:col>
      <xdr:colOff>659423</xdr:colOff>
      <xdr:row>61</xdr:row>
      <xdr:rowOff>157005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8:G77"/>
  <sheetViews>
    <sheetView tabSelected="1" topLeftCell="A39" workbookViewId="0">
      <selection activeCell="E72" sqref="E72"/>
    </sheetView>
  </sheetViews>
  <sheetFormatPr baseColWidth="10" defaultRowHeight="15"/>
  <cols>
    <col min="3" max="3" width="14.5703125" bestFit="1" customWidth="1"/>
    <col min="4" max="4" width="16" customWidth="1"/>
    <col min="7" max="8" width="24.42578125" bestFit="1" customWidth="1"/>
  </cols>
  <sheetData>
    <row r="8" spans="1:7" ht="15.75">
      <c r="A8" s="16" t="s">
        <v>4</v>
      </c>
      <c r="B8" s="5"/>
      <c r="C8" s="5"/>
      <c r="D8" s="5"/>
      <c r="E8" s="5"/>
      <c r="F8" s="5"/>
      <c r="G8" s="5"/>
    </row>
    <row r="9" spans="1:7" ht="15.75">
      <c r="A9" s="4"/>
      <c r="B9" s="4"/>
      <c r="C9" s="4"/>
      <c r="D9" s="5"/>
      <c r="E9" s="5"/>
      <c r="F9" s="5"/>
      <c r="G9" s="5"/>
    </row>
    <row r="12" spans="1:7">
      <c r="A12" t="s">
        <v>33</v>
      </c>
    </row>
    <row r="29" spans="1:2" ht="15.75">
      <c r="A29" s="6" t="s">
        <v>34</v>
      </c>
    </row>
    <row r="31" spans="1:2">
      <c r="A31" t="s">
        <v>35</v>
      </c>
    </row>
    <row r="32" spans="1:2">
      <c r="B32" s="14" t="s">
        <v>36</v>
      </c>
    </row>
    <row r="33" spans="1:2">
      <c r="B33" t="s">
        <v>37</v>
      </c>
    </row>
    <row r="35" spans="1:2" ht="15.75">
      <c r="A35" s="6" t="s">
        <v>38</v>
      </c>
    </row>
    <row r="37" spans="1:2" ht="15.75">
      <c r="B37" s="18" t="s">
        <v>39</v>
      </c>
    </row>
    <row r="41" spans="1:2" ht="14.25" customHeight="1"/>
    <row r="44" spans="1:2" ht="30.75" customHeight="1">
      <c r="B44" s="18" t="s">
        <v>40</v>
      </c>
    </row>
    <row r="50" spans="1:2" ht="15.75">
      <c r="A50" s="3"/>
      <c r="B50" s="18" t="s">
        <v>41</v>
      </c>
    </row>
    <row r="51" spans="1:2" ht="15.75">
      <c r="A51" s="3"/>
    </row>
    <row r="56" spans="1:2">
      <c r="A56" t="s">
        <v>42</v>
      </c>
    </row>
    <row r="64" spans="1:2" ht="15.75">
      <c r="A64" s="3" t="s">
        <v>43</v>
      </c>
    </row>
    <row r="66" spans="1:4" ht="15.75">
      <c r="A66" s="3" t="s">
        <v>44</v>
      </c>
    </row>
    <row r="68" spans="1:4" ht="15.75">
      <c r="A68" s="3"/>
    </row>
    <row r="69" spans="1:4">
      <c r="A69" s="7" t="s">
        <v>0</v>
      </c>
      <c r="B69" s="7" t="s">
        <v>1</v>
      </c>
      <c r="C69" s="8" t="s">
        <v>2</v>
      </c>
      <c r="D69" s="47"/>
    </row>
    <row r="70" spans="1:4">
      <c r="A70" s="15">
        <v>1</v>
      </c>
      <c r="B70" s="9">
        <v>1</v>
      </c>
      <c r="C70" s="10">
        <v>0</v>
      </c>
      <c r="D70" s="47"/>
    </row>
    <row r="71" spans="1:4">
      <c r="A71" s="15">
        <v>2</v>
      </c>
      <c r="B71" s="9">
        <v>0.5</v>
      </c>
      <c r="C71" s="10">
        <v>0.5</v>
      </c>
      <c r="D71" s="47"/>
    </row>
    <row r="72" spans="1:4">
      <c r="A72" s="15">
        <v>3</v>
      </c>
      <c r="B72" s="9">
        <v>1</v>
      </c>
      <c r="C72" s="10">
        <v>0</v>
      </c>
      <c r="D72" s="47" t="s">
        <v>57</v>
      </c>
    </row>
    <row r="73" spans="1:4">
      <c r="A73" s="15">
        <v>4</v>
      </c>
      <c r="B73" s="9">
        <v>3</v>
      </c>
      <c r="C73" s="10">
        <v>1</v>
      </c>
      <c r="D73" s="47" t="s">
        <v>58</v>
      </c>
    </row>
    <row r="74" spans="1:4">
      <c r="A74" s="15">
        <v>5</v>
      </c>
      <c r="B74" s="9">
        <v>1.5</v>
      </c>
      <c r="C74" s="10">
        <v>0.75</v>
      </c>
      <c r="D74" s="47" t="s">
        <v>59</v>
      </c>
    </row>
    <row r="75" spans="1:4">
      <c r="A75" s="15">
        <v>6</v>
      </c>
      <c r="B75" s="9">
        <v>1.5</v>
      </c>
      <c r="C75" s="11">
        <v>1.5</v>
      </c>
      <c r="D75" s="47"/>
    </row>
    <row r="76" spans="1:4" ht="15.75" thickBot="1">
      <c r="A76" s="15">
        <v>7</v>
      </c>
      <c r="B76" s="9">
        <v>1.5</v>
      </c>
      <c r="C76" s="11">
        <v>1.5</v>
      </c>
      <c r="D76" s="47"/>
    </row>
    <row r="77" spans="1:4" ht="15.75" thickBot="1">
      <c r="B77" s="12" t="s">
        <v>3</v>
      </c>
      <c r="C77" s="13">
        <f>SUM(C70:C76)</f>
        <v>5.25</v>
      </c>
      <c r="D77" s="4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1"/>
  <sheetViews>
    <sheetView topLeftCell="A20" zoomScale="91" zoomScaleNormal="91" workbookViewId="0">
      <selection activeCell="D46" sqref="D46"/>
    </sheetView>
  </sheetViews>
  <sheetFormatPr baseColWidth="10" defaultRowHeight="15"/>
  <cols>
    <col min="1" max="1" width="17.85546875" style="1" bestFit="1" customWidth="1"/>
    <col min="2" max="2" width="14.5703125" style="2" customWidth="1"/>
    <col min="3" max="3" width="12.5703125" style="2" bestFit="1" customWidth="1"/>
    <col min="4" max="4" width="24.140625" bestFit="1" customWidth="1"/>
    <col min="5" max="5" width="19" style="1" customWidth="1"/>
    <col min="6" max="6" width="16.7109375" bestFit="1" customWidth="1"/>
    <col min="7" max="7" width="19.85546875" bestFit="1" customWidth="1"/>
    <col min="8" max="8" width="15" customWidth="1"/>
  </cols>
  <sheetData>
    <row r="1" spans="1:9">
      <c r="A1" s="21" t="s">
        <v>7</v>
      </c>
      <c r="B1" s="21" t="s">
        <v>5</v>
      </c>
      <c r="C1" s="21" t="s">
        <v>18</v>
      </c>
      <c r="D1" s="21" t="s">
        <v>32</v>
      </c>
      <c r="E1" s="21" t="s">
        <v>27</v>
      </c>
      <c r="F1" s="22" t="s">
        <v>28</v>
      </c>
      <c r="G1" s="21" t="s">
        <v>29</v>
      </c>
      <c r="H1" s="21" t="s">
        <v>30</v>
      </c>
      <c r="I1" s="17"/>
    </row>
    <row r="2" spans="1:9">
      <c r="A2" s="19">
        <v>43116</v>
      </c>
      <c r="B2" s="20" t="s">
        <v>6</v>
      </c>
      <c r="C2" s="20" t="s">
        <v>19</v>
      </c>
      <c r="D2" s="20">
        <v>2</v>
      </c>
      <c r="E2" s="19">
        <v>9379</v>
      </c>
      <c r="F2" s="19">
        <v>1000</v>
      </c>
      <c r="G2" s="45">
        <f>SUM(E2,F2)</f>
        <v>10379</v>
      </c>
      <c r="H2" s="46">
        <f>SUM(G2,F2)</f>
        <v>11379</v>
      </c>
      <c r="I2" s="17"/>
    </row>
    <row r="3" spans="1:9">
      <c r="A3" s="19">
        <v>42737</v>
      </c>
      <c r="B3" s="20" t="s">
        <v>8</v>
      </c>
      <c r="C3" s="20" t="s">
        <v>20</v>
      </c>
      <c r="D3" s="20">
        <v>1</v>
      </c>
      <c r="E3" s="19">
        <v>1945</v>
      </c>
      <c r="F3" s="19" t="s">
        <v>31</v>
      </c>
      <c r="G3" s="45">
        <f>SUM(E3,F3)</f>
        <v>1945</v>
      </c>
      <c r="H3" s="46">
        <f t="shared" ref="H3:H30" si="0">SUM(G3,F3)</f>
        <v>1945</v>
      </c>
      <c r="I3" s="17"/>
    </row>
    <row r="4" spans="1:9">
      <c r="A4" s="19">
        <v>43847</v>
      </c>
      <c r="B4" s="20" t="s">
        <v>9</v>
      </c>
      <c r="C4" s="20" t="s">
        <v>21</v>
      </c>
      <c r="D4" s="20">
        <v>5</v>
      </c>
      <c r="E4" s="19">
        <v>3588</v>
      </c>
      <c r="F4" s="19">
        <v>500</v>
      </c>
      <c r="G4" s="45">
        <f t="shared" ref="G4:G30" si="1">SUM(E4,F4)</f>
        <v>4088</v>
      </c>
      <c r="H4" s="46">
        <f t="shared" si="0"/>
        <v>4588</v>
      </c>
      <c r="I4" s="17"/>
    </row>
    <row r="5" spans="1:9">
      <c r="A5" s="19">
        <v>44571</v>
      </c>
      <c r="B5" s="20" t="s">
        <v>10</v>
      </c>
      <c r="C5" s="20" t="s">
        <v>22</v>
      </c>
      <c r="D5" s="20">
        <v>3</v>
      </c>
      <c r="E5" s="19">
        <v>1438</v>
      </c>
      <c r="F5" s="19">
        <v>650</v>
      </c>
      <c r="G5" s="45">
        <f t="shared" si="1"/>
        <v>2088</v>
      </c>
      <c r="H5" s="46">
        <f t="shared" si="0"/>
        <v>2738</v>
      </c>
      <c r="I5" s="17"/>
    </row>
    <row r="6" spans="1:9">
      <c r="A6" s="19">
        <v>43479</v>
      </c>
      <c r="B6" s="20" t="s">
        <v>11</v>
      </c>
      <c r="C6" s="20" t="s">
        <v>23</v>
      </c>
      <c r="D6" s="20">
        <v>1</v>
      </c>
      <c r="E6" s="19">
        <v>1138024</v>
      </c>
      <c r="F6" s="19">
        <v>2000</v>
      </c>
      <c r="G6" s="45">
        <f t="shared" si="1"/>
        <v>1140024</v>
      </c>
      <c r="H6" s="46">
        <f t="shared" si="0"/>
        <v>1142024</v>
      </c>
      <c r="I6" s="17"/>
    </row>
    <row r="7" spans="1:9">
      <c r="A7" s="19">
        <v>43128</v>
      </c>
      <c r="B7" s="20" t="s">
        <v>12</v>
      </c>
      <c r="C7" s="20" t="s">
        <v>24</v>
      </c>
      <c r="D7" s="20">
        <v>9</v>
      </c>
      <c r="E7" s="19">
        <v>1660560</v>
      </c>
      <c r="F7" s="19">
        <v>350</v>
      </c>
      <c r="G7" s="45">
        <f t="shared" si="1"/>
        <v>1660910</v>
      </c>
      <c r="H7" s="46">
        <f t="shared" si="0"/>
        <v>1661260</v>
      </c>
      <c r="I7" s="17"/>
    </row>
    <row r="8" spans="1:9">
      <c r="A8" s="19">
        <v>44225</v>
      </c>
      <c r="B8" s="20" t="s">
        <v>13</v>
      </c>
      <c r="C8" s="20" t="s">
        <v>25</v>
      </c>
      <c r="D8" s="20">
        <v>12</v>
      </c>
      <c r="E8" s="19">
        <v>753571</v>
      </c>
      <c r="F8" s="19">
        <v>700</v>
      </c>
      <c r="G8" s="45">
        <f t="shared" si="1"/>
        <v>754271</v>
      </c>
      <c r="H8" s="46">
        <f t="shared" si="0"/>
        <v>754971</v>
      </c>
      <c r="I8" s="17"/>
    </row>
    <row r="9" spans="1:9">
      <c r="A9" s="19">
        <v>43838</v>
      </c>
      <c r="B9" s="20" t="s">
        <v>14</v>
      </c>
      <c r="C9" s="20" t="s">
        <v>26</v>
      </c>
      <c r="D9" s="20">
        <v>2</v>
      </c>
      <c r="E9" s="19">
        <v>2158475</v>
      </c>
      <c r="F9" s="19" t="s">
        <v>31</v>
      </c>
      <c r="G9" s="45">
        <f t="shared" si="1"/>
        <v>2158475</v>
      </c>
      <c r="H9" s="46">
        <f t="shared" si="0"/>
        <v>2158475</v>
      </c>
      <c r="I9" s="17"/>
    </row>
    <row r="10" spans="1:9">
      <c r="A10" s="19">
        <v>42737</v>
      </c>
      <c r="B10" s="20" t="s">
        <v>16</v>
      </c>
      <c r="C10" s="20" t="s">
        <v>26</v>
      </c>
      <c r="D10" s="20">
        <v>1</v>
      </c>
      <c r="E10" s="19">
        <v>627348</v>
      </c>
      <c r="F10" s="19">
        <v>650</v>
      </c>
      <c r="G10" s="45">
        <f t="shared" si="1"/>
        <v>627998</v>
      </c>
      <c r="H10" s="46">
        <f t="shared" si="0"/>
        <v>628648</v>
      </c>
      <c r="I10" s="17"/>
    </row>
    <row r="11" spans="1:9">
      <c r="A11" s="19">
        <v>44571</v>
      </c>
      <c r="B11" s="20" t="s">
        <v>15</v>
      </c>
      <c r="C11" s="20" t="s">
        <v>20</v>
      </c>
      <c r="D11" s="20">
        <v>3</v>
      </c>
      <c r="E11" s="19">
        <v>2042768</v>
      </c>
      <c r="F11" s="19">
        <v>350</v>
      </c>
      <c r="G11" s="45">
        <f t="shared" si="1"/>
        <v>2043118</v>
      </c>
      <c r="H11" s="46">
        <f t="shared" si="0"/>
        <v>2043468</v>
      </c>
      <c r="I11" s="17"/>
    </row>
    <row r="12" spans="1:9">
      <c r="A12" s="19">
        <v>43170</v>
      </c>
      <c r="B12" s="20" t="s">
        <v>9</v>
      </c>
      <c r="C12" s="20" t="s">
        <v>19</v>
      </c>
      <c r="D12" s="20">
        <v>4</v>
      </c>
      <c r="E12" s="19">
        <v>1647695</v>
      </c>
      <c r="F12" s="19" t="s">
        <v>31</v>
      </c>
      <c r="G12" s="45">
        <f t="shared" si="1"/>
        <v>1647695</v>
      </c>
      <c r="H12" s="46">
        <f t="shared" si="0"/>
        <v>1647695</v>
      </c>
      <c r="I12" s="17"/>
    </row>
    <row r="13" spans="1:9">
      <c r="A13" s="19">
        <v>43112</v>
      </c>
      <c r="B13" s="20" t="s">
        <v>6</v>
      </c>
      <c r="C13" s="20" t="s">
        <v>23</v>
      </c>
      <c r="D13" s="20">
        <v>6</v>
      </c>
      <c r="E13" s="19">
        <v>999328</v>
      </c>
      <c r="F13" s="19">
        <v>2000</v>
      </c>
      <c r="G13" s="45">
        <f t="shared" si="1"/>
        <v>1001328</v>
      </c>
      <c r="H13" s="46">
        <f t="shared" si="0"/>
        <v>1003328</v>
      </c>
      <c r="I13" s="17"/>
    </row>
    <row r="14" spans="1:9">
      <c r="A14" s="19">
        <v>44225</v>
      </c>
      <c r="B14" s="20" t="s">
        <v>10</v>
      </c>
      <c r="C14" s="20" t="s">
        <v>20</v>
      </c>
      <c r="D14" s="20">
        <v>1</v>
      </c>
      <c r="E14" s="19">
        <v>2937300</v>
      </c>
      <c r="F14" s="19">
        <v>1000</v>
      </c>
      <c r="G14" s="45">
        <f t="shared" si="1"/>
        <v>2938300</v>
      </c>
      <c r="H14" s="46">
        <f t="shared" si="0"/>
        <v>2939300</v>
      </c>
      <c r="I14" s="17"/>
    </row>
    <row r="15" spans="1:9">
      <c r="A15" s="19">
        <v>43479</v>
      </c>
      <c r="B15" s="20" t="s">
        <v>16</v>
      </c>
      <c r="C15" s="20" t="s">
        <v>26</v>
      </c>
      <c r="D15" s="20">
        <v>1</v>
      </c>
      <c r="E15" s="19">
        <v>664700</v>
      </c>
      <c r="F15" s="19">
        <v>350</v>
      </c>
      <c r="G15" s="45">
        <f t="shared" si="1"/>
        <v>665050</v>
      </c>
      <c r="H15" s="46">
        <f t="shared" si="0"/>
        <v>665400</v>
      </c>
      <c r="I15" s="17"/>
    </row>
    <row r="16" spans="1:9">
      <c r="A16" s="19">
        <v>44225</v>
      </c>
      <c r="B16" s="20" t="s">
        <v>6</v>
      </c>
      <c r="C16" s="20" t="s">
        <v>26</v>
      </c>
      <c r="D16" s="20">
        <v>8</v>
      </c>
      <c r="E16" s="19">
        <v>1188090</v>
      </c>
      <c r="F16" s="19" t="s">
        <v>31</v>
      </c>
      <c r="G16" s="45">
        <f t="shared" si="1"/>
        <v>1188090</v>
      </c>
      <c r="H16" s="46">
        <f t="shared" si="0"/>
        <v>1188090</v>
      </c>
      <c r="I16" s="17"/>
    </row>
    <row r="17" spans="1:9">
      <c r="A17" s="19">
        <v>43838</v>
      </c>
      <c r="B17" s="20" t="s">
        <v>9</v>
      </c>
      <c r="C17" s="20" t="s">
        <v>26</v>
      </c>
      <c r="D17" s="20">
        <v>10</v>
      </c>
      <c r="E17" s="19">
        <v>1385910</v>
      </c>
      <c r="F17" s="19">
        <v>650</v>
      </c>
      <c r="G17" s="45">
        <f t="shared" si="1"/>
        <v>1386560</v>
      </c>
      <c r="H17" s="46">
        <f t="shared" si="0"/>
        <v>1387210</v>
      </c>
      <c r="I17" s="17"/>
    </row>
    <row r="18" spans="1:9">
      <c r="A18" s="19">
        <v>43250</v>
      </c>
      <c r="B18" s="20" t="s">
        <v>9</v>
      </c>
      <c r="C18" s="20" t="s">
        <v>19</v>
      </c>
      <c r="D18" s="20">
        <v>3</v>
      </c>
      <c r="E18" s="19">
        <v>1800516</v>
      </c>
      <c r="F18" s="19" t="s">
        <v>31</v>
      </c>
      <c r="G18" s="45">
        <f t="shared" si="1"/>
        <v>1800516</v>
      </c>
      <c r="H18" s="46">
        <f t="shared" si="0"/>
        <v>1800516</v>
      </c>
      <c r="I18" s="17"/>
    </row>
    <row r="19" spans="1:9">
      <c r="A19" s="19">
        <v>44571</v>
      </c>
      <c r="B19" s="20" t="s">
        <v>17</v>
      </c>
      <c r="C19" s="20" t="s">
        <v>26</v>
      </c>
      <c r="D19" s="20">
        <v>8</v>
      </c>
      <c r="E19" s="19">
        <v>1679605</v>
      </c>
      <c r="F19" s="19">
        <v>2000</v>
      </c>
      <c r="G19" s="45">
        <f t="shared" si="1"/>
        <v>1681605</v>
      </c>
      <c r="H19" s="46">
        <f t="shared" si="0"/>
        <v>1683605</v>
      </c>
      <c r="I19" s="17"/>
    </row>
    <row r="20" spans="1:9">
      <c r="A20" s="19">
        <v>43479</v>
      </c>
      <c r="B20" s="20" t="s">
        <v>6</v>
      </c>
      <c r="C20" s="20" t="s">
        <v>20</v>
      </c>
      <c r="D20" s="20">
        <v>7</v>
      </c>
      <c r="E20" s="19">
        <v>731700</v>
      </c>
      <c r="F20" s="19">
        <v>700</v>
      </c>
      <c r="G20" s="45">
        <f t="shared" si="1"/>
        <v>732400</v>
      </c>
      <c r="H20" s="46">
        <f t="shared" si="0"/>
        <v>733100</v>
      </c>
      <c r="I20" s="17"/>
    </row>
    <row r="21" spans="1:9">
      <c r="A21" s="19">
        <v>44571</v>
      </c>
      <c r="B21" s="20" t="s">
        <v>17</v>
      </c>
      <c r="C21" s="20" t="s">
        <v>20</v>
      </c>
      <c r="D21" s="20">
        <v>13</v>
      </c>
      <c r="E21" s="19">
        <v>779868</v>
      </c>
      <c r="F21" s="19">
        <v>650</v>
      </c>
      <c r="G21" s="45">
        <f t="shared" si="1"/>
        <v>780518</v>
      </c>
      <c r="H21" s="46">
        <f t="shared" si="0"/>
        <v>781168</v>
      </c>
      <c r="I21" s="17"/>
    </row>
    <row r="22" spans="1:9">
      <c r="A22" s="19">
        <v>43121</v>
      </c>
      <c r="B22" s="20" t="s">
        <v>17</v>
      </c>
      <c r="C22" s="20" t="s">
        <v>20</v>
      </c>
      <c r="D22" s="20">
        <v>9</v>
      </c>
      <c r="E22" s="19">
        <v>2020992</v>
      </c>
      <c r="F22" s="19" t="s">
        <v>31</v>
      </c>
      <c r="G22" s="45">
        <f t="shared" si="1"/>
        <v>2020992</v>
      </c>
      <c r="H22" s="46">
        <f t="shared" si="0"/>
        <v>2020992</v>
      </c>
      <c r="I22" s="17"/>
    </row>
    <row r="23" spans="1:9">
      <c r="A23" s="19">
        <v>43312</v>
      </c>
      <c r="B23" s="20" t="s">
        <v>16</v>
      </c>
      <c r="C23" s="20" t="s">
        <v>26</v>
      </c>
      <c r="D23" s="20">
        <v>2</v>
      </c>
      <c r="E23" s="19">
        <v>492156</v>
      </c>
      <c r="F23" s="19">
        <v>2000</v>
      </c>
      <c r="G23" s="45">
        <f t="shared" si="1"/>
        <v>494156</v>
      </c>
      <c r="H23" s="46">
        <f t="shared" si="0"/>
        <v>496156</v>
      </c>
      <c r="I23" s="17"/>
    </row>
    <row r="24" spans="1:9">
      <c r="A24" s="19">
        <v>43838</v>
      </c>
      <c r="B24" s="20" t="s">
        <v>9</v>
      </c>
      <c r="C24" s="20" t="s">
        <v>26</v>
      </c>
      <c r="D24" s="20">
        <v>4</v>
      </c>
      <c r="E24" s="19">
        <v>474600</v>
      </c>
      <c r="F24" s="19">
        <v>1000</v>
      </c>
      <c r="G24" s="45">
        <f t="shared" si="1"/>
        <v>475600</v>
      </c>
      <c r="H24" s="46">
        <f t="shared" si="0"/>
        <v>476600</v>
      </c>
      <c r="I24" s="17"/>
    </row>
    <row r="25" spans="1:9">
      <c r="A25" s="19">
        <v>44571</v>
      </c>
      <c r="B25" s="20" t="s">
        <v>6</v>
      </c>
      <c r="C25" s="20" t="s">
        <v>26</v>
      </c>
      <c r="D25" s="20">
        <v>6</v>
      </c>
      <c r="E25" s="19">
        <v>995520</v>
      </c>
      <c r="F25" s="19">
        <v>650</v>
      </c>
      <c r="G25" s="45">
        <f t="shared" si="1"/>
        <v>996170</v>
      </c>
      <c r="H25" s="46">
        <f t="shared" si="0"/>
        <v>996820</v>
      </c>
      <c r="I25" s="17"/>
    </row>
    <row r="26" spans="1:9">
      <c r="A26" s="19">
        <v>43361</v>
      </c>
      <c r="B26" s="20" t="s">
        <v>6</v>
      </c>
      <c r="C26" s="20" t="s">
        <v>19</v>
      </c>
      <c r="D26" s="20">
        <v>1</v>
      </c>
      <c r="E26" s="19">
        <v>1107108</v>
      </c>
      <c r="F26" s="19">
        <v>2000</v>
      </c>
      <c r="G26" s="45">
        <f>SUM(E26,F26)</f>
        <v>1109108</v>
      </c>
      <c r="H26" s="46">
        <f t="shared" si="0"/>
        <v>1111108</v>
      </c>
      <c r="I26" s="17"/>
    </row>
    <row r="27" spans="1:9">
      <c r="A27" s="19">
        <v>43479</v>
      </c>
      <c r="B27" s="20" t="s">
        <v>9</v>
      </c>
      <c r="C27" s="20" t="s">
        <v>19</v>
      </c>
      <c r="D27" s="20">
        <v>1</v>
      </c>
      <c r="E27" s="19">
        <v>1449629</v>
      </c>
      <c r="F27" s="19">
        <v>1000</v>
      </c>
      <c r="G27" s="45">
        <f t="shared" si="1"/>
        <v>1450629</v>
      </c>
      <c r="H27" s="46">
        <f t="shared" si="0"/>
        <v>1451629</v>
      </c>
      <c r="I27" s="17"/>
    </row>
    <row r="28" spans="1:9">
      <c r="A28" s="19">
        <v>44571</v>
      </c>
      <c r="B28" s="20" t="s">
        <v>10</v>
      </c>
      <c r="C28" s="20" t="s">
        <v>23</v>
      </c>
      <c r="D28" s="20">
        <v>2</v>
      </c>
      <c r="E28" s="19">
        <v>924294</v>
      </c>
      <c r="F28" s="19" t="s">
        <v>31</v>
      </c>
      <c r="G28" s="45">
        <f t="shared" si="1"/>
        <v>924294</v>
      </c>
      <c r="H28" s="46">
        <f t="shared" si="0"/>
        <v>924294</v>
      </c>
      <c r="I28" s="17"/>
    </row>
    <row r="29" spans="1:9">
      <c r="A29" s="19">
        <v>43838</v>
      </c>
      <c r="B29" s="20" t="s">
        <v>6</v>
      </c>
      <c r="C29" s="20" t="s">
        <v>24</v>
      </c>
      <c r="D29" s="20">
        <v>7</v>
      </c>
      <c r="E29" s="19">
        <v>1024380</v>
      </c>
      <c r="F29" s="19">
        <v>650</v>
      </c>
      <c r="G29" s="45">
        <f t="shared" si="1"/>
        <v>1025030</v>
      </c>
      <c r="H29" s="46">
        <f t="shared" si="0"/>
        <v>1025680</v>
      </c>
      <c r="I29" s="17"/>
    </row>
    <row r="30" spans="1:9">
      <c r="A30" s="19">
        <v>42737</v>
      </c>
      <c r="B30" s="20" t="s">
        <v>10</v>
      </c>
      <c r="C30" s="20" t="s">
        <v>19</v>
      </c>
      <c r="D30" s="20">
        <v>3</v>
      </c>
      <c r="E30" s="19">
        <v>472615</v>
      </c>
      <c r="F30" s="19" t="s">
        <v>31</v>
      </c>
      <c r="G30" s="45">
        <f t="shared" si="1"/>
        <v>472615</v>
      </c>
      <c r="H30" s="46">
        <f t="shared" si="0"/>
        <v>472615</v>
      </c>
      <c r="I30" s="17"/>
    </row>
    <row r="31" spans="1:9">
      <c r="G31" s="25"/>
      <c r="H31" s="25"/>
    </row>
    <row r="32" spans="1:9">
      <c r="G32" s="25"/>
      <c r="H32" s="25"/>
    </row>
    <row r="33" spans="1:5">
      <c r="A33" s="37" t="s">
        <v>47</v>
      </c>
      <c r="B33" s="40" t="s">
        <v>45</v>
      </c>
      <c r="C33" s="41"/>
    </row>
    <row r="34" spans="1:5">
      <c r="A34" s="38"/>
      <c r="B34" s="48">
        <f>SUM(D2,D13,D16,D20,D25,D26,D29)</f>
        <v>37</v>
      </c>
      <c r="C34" s="24" t="s">
        <v>48</v>
      </c>
    </row>
    <row r="35" spans="1:5">
      <c r="A35" s="38"/>
      <c r="B35" s="40" t="s">
        <v>46</v>
      </c>
      <c r="C35" s="41"/>
    </row>
    <row r="36" spans="1:5">
      <c r="A36" s="39"/>
      <c r="B36" s="48">
        <v>1</v>
      </c>
      <c r="C36" s="24" t="s">
        <v>49</v>
      </c>
    </row>
    <row r="38" spans="1:5">
      <c r="A38" s="26"/>
      <c r="B38" s="26"/>
      <c r="C38" s="26"/>
      <c r="D38" s="26"/>
    </row>
    <row r="39" spans="1:5">
      <c r="A39" s="42" t="s">
        <v>50</v>
      </c>
      <c r="B39" s="43"/>
      <c r="C39" s="43"/>
      <c r="D39" s="44"/>
    </row>
    <row r="40" spans="1:5">
      <c r="A40" s="49">
        <f>SUM(F2,F14,F16,F13,F20,F25,F26,F29)</f>
        <v>8000</v>
      </c>
      <c r="B40" s="50"/>
      <c r="C40" s="50"/>
      <c r="D40" s="51"/>
      <c r="E40" s="23" t="s">
        <v>51</v>
      </c>
    </row>
    <row r="43" spans="1:5">
      <c r="A43" s="28" t="s">
        <v>52</v>
      </c>
      <c r="B43" s="29"/>
      <c r="C43" s="34">
        <f>AVERAGE(E2,E13,E16,E20,E25,E26,E29,)</f>
        <v>756938.125</v>
      </c>
    </row>
    <row r="44" spans="1:5">
      <c r="A44" s="30"/>
      <c r="B44" s="31"/>
      <c r="C44" s="35"/>
    </row>
    <row r="45" spans="1:5">
      <c r="A45" s="32"/>
      <c r="B45" s="33"/>
      <c r="C45" s="36"/>
    </row>
    <row r="48" spans="1:5">
      <c r="A48" s="27" t="s">
        <v>53</v>
      </c>
      <c r="B48" s="27" t="s">
        <v>54</v>
      </c>
      <c r="C48" s="27" t="s">
        <v>55</v>
      </c>
    </row>
    <row r="49" spans="1:3">
      <c r="A49" s="24" t="s">
        <v>19</v>
      </c>
      <c r="B49" s="24">
        <f>SUM(D2,D12,D18,D26,D27,D30)</f>
        <v>14</v>
      </c>
      <c r="C49" s="48">
        <f>B49*6/100</f>
        <v>0.84</v>
      </c>
    </row>
    <row r="50" spans="1:3">
      <c r="A50" s="24" t="s">
        <v>56</v>
      </c>
      <c r="B50" s="24">
        <f>SUM(D3,D11,D14,D20,D21,D22,)</f>
        <v>34</v>
      </c>
      <c r="C50" s="48">
        <f>B50*6/100</f>
        <v>2.04</v>
      </c>
    </row>
    <row r="51" spans="1:3">
      <c r="A51" s="24" t="s">
        <v>26</v>
      </c>
      <c r="B51" s="24">
        <f>SUM(D9,D10,D15,D16,D17,D19,D23,D24,D25)</f>
        <v>42</v>
      </c>
      <c r="C51" s="48">
        <f>B51*9/100</f>
        <v>3.78</v>
      </c>
    </row>
  </sheetData>
  <mergeCells count="7">
    <mergeCell ref="A43:B45"/>
    <mergeCell ref="C43:C45"/>
    <mergeCell ref="A33:A36"/>
    <mergeCell ref="B33:C33"/>
    <mergeCell ref="B35:C35"/>
    <mergeCell ref="A39:D39"/>
    <mergeCell ref="A40:D40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26" sqref="B26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Consignas</vt:lpstr>
      <vt:lpstr>Tabla1</vt:lpstr>
      <vt:lpstr>Hoja2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</dc:creator>
  <cp:lastModifiedBy>Cecilia Marcuzzi</cp:lastModifiedBy>
  <dcterms:created xsi:type="dcterms:W3CDTF">2019-08-16T00:49:15Z</dcterms:created>
  <dcterms:modified xsi:type="dcterms:W3CDTF">2022-04-29T15:46:27Z</dcterms:modified>
</cp:coreProperties>
</file>