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D44" i="1"/>
  <c r="C46"/>
  <c r="D46"/>
  <c r="D45"/>
  <c r="H44"/>
  <c r="C45"/>
  <c r="C44"/>
  <c r="K16"/>
  <c r="K15"/>
  <c r="K12"/>
  <c r="K13"/>
  <c r="K14"/>
  <c r="K11"/>
  <c r="H3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G2"/>
  <c r="H2" s="1"/>
</calcChain>
</file>

<file path=xl/sharedStrings.xml><?xml version="1.0" encoding="utf-8"?>
<sst xmlns="http://schemas.openxmlformats.org/spreadsheetml/2006/main" count="113" uniqueCount="66">
  <si>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</si>
  <si>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</si>
  <si>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</si>
  <si>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</si>
  <si>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</si>
  <si>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</si>
  <si>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</si>
  <si>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</si>
  <si>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</si>
  <si>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</si>
  <si>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</si>
  <si>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</si>
  <si>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</si>
  <si>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</si>
  <si>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</si>
  <si>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</si>
  <si>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</si>
  <si>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</si>
  <si>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</si>
  <si>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</si>
  <si>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</si>
  <si>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</si>
  <si>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</si>
  <si>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</si>
  <si>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</si>
  <si>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</si>
  <si>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</si>
  <si>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</si>
  <si>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</si>
  <si>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</si>
  <si>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</si>
  <si>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</si>
  <si>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</si>
  <si>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</si>
  <si>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</si>
  <si>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</si>
  <si>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</si>
  <si>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</si>
  <si>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</si>
  <si>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</si>
  <si>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</si>
  <si>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</si>
  <si>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</si>
  <si>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</si>
  <si>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</si>
  <si>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r>
      <rPr>
        <b/>
        <sz val="11"/>
        <color theme="1"/>
        <rFont val="Calibri"/>
        <family val="2"/>
        <scheme val="minor"/>
      </rPr>
      <t>ATENCIONES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</si>
  <si>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Menor cant. de atenciones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</si>
  <si>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Mayor cant. de atenciones</t>
    </r>
    <r>
      <rPr>
        <sz val="11"/>
        <color theme="1"/>
        <rFont val="Calibri"/>
        <family val="2"/>
        <scheme val="minor"/>
      </rPr>
      <t xml:space="preserve"> </t>
    </r>
  </si>
  <si>
    <t xml:space="preserve">enfermeria </t>
  </si>
  <si>
    <t>tenditis</t>
  </si>
  <si>
    <t>COV</t>
  </si>
  <si>
    <t>ACV</t>
  </si>
  <si>
    <t xml:space="preserve">pediatria </t>
  </si>
  <si>
    <t xml:space="preserve">curacion </t>
  </si>
  <si>
    <t xml:space="preserve">cardiologia </t>
  </si>
  <si>
    <t xml:space="preserve">Enfermeria </t>
  </si>
  <si>
    <t>Cant. de diagnosticos cubiertos por la Obra Social</t>
  </si>
  <si>
    <t xml:space="preserve">COSTO PROM PARTICULAR DE ATENCION </t>
  </si>
  <si>
    <t>%</t>
  </si>
  <si>
    <t>DPTO</t>
  </si>
  <si>
    <t xml:space="preserve">CANT DE CASOS </t>
  </si>
  <si>
    <t xml:space="preserve">Rivadavia </t>
  </si>
  <si>
    <t xml:space="preserve">Chimbas </t>
  </si>
  <si>
    <t xml:space="preserve">Capital </t>
  </si>
  <si>
    <t xml:space="preserve">total </t>
  </si>
  <si>
    <t>casos</t>
  </si>
</sst>
</file>

<file path=xl/styles.xml><?xml version="1.0" encoding="utf-8"?>
<styleSheet xmlns="http://schemas.openxmlformats.org/spreadsheetml/2006/main">
  <numFmts count="4">
    <numFmt numFmtId="164" formatCode="dd/mm/yy"/>
    <numFmt numFmtId="165" formatCode="[$$-2C0A]\ #,##0.00"/>
    <numFmt numFmtId="166" formatCode="[$$-2C0A]\ #,##0"/>
    <numFmt numFmtId="167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Down">
        <fgColor theme="8"/>
        <bgColor theme="8" tint="0.5999633777886288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6" fontId="6" fillId="0" borderId="17" xfId="0" applyNumberFormat="1" applyFont="1" applyFill="1" applyBorder="1" applyAlignment="1">
      <alignment horizontal="center"/>
    </xf>
    <xf numFmtId="165" fontId="6" fillId="0" borderId="17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167" fontId="0" fillId="2" borderId="0" xfId="0" applyNumberFormat="1" applyFont="1" applyFill="1" applyAlignment="1">
      <alignment horizontal="center"/>
    </xf>
    <xf numFmtId="10" fontId="0" fillId="8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6" fontId="6" fillId="9" borderId="17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 textRotation="135"/>
    </xf>
    <xf numFmtId="0" fontId="0" fillId="0" borderId="6" xfId="0" applyBorder="1" applyAlignment="1">
      <alignment horizontal="center" vertical="center" textRotation="135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10" borderId="7" xfId="0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166" fontId="0" fillId="10" borderId="15" xfId="0" applyNumberForma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CANTIDAD DE CASOS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Tabla1!$C$43</c:f>
              <c:strCache>
                <c:ptCount val="1"/>
                <c:pt idx="0">
                  <c:v>CANT DE CASOS </c:v>
                </c:pt>
              </c:strCache>
            </c:strRef>
          </c:tx>
          <c:cat>
            <c:strRef>
              <c:f>(Tabla1!$B$44:$B$46,Tabla1!$D$44:$D$46)</c:f>
              <c:strCache>
                <c:ptCount val="6"/>
                <c:pt idx="0">
                  <c:v>Rivadavia </c:v>
                </c:pt>
                <c:pt idx="1">
                  <c:v>Chimbas </c:v>
                </c:pt>
                <c:pt idx="2">
                  <c:v>Capital </c:v>
                </c:pt>
                <c:pt idx="3">
                  <c:v>7,4%</c:v>
                </c:pt>
                <c:pt idx="4">
                  <c:v>20,00%</c:v>
                </c:pt>
                <c:pt idx="5">
                  <c:v>23,70%</c:v>
                </c:pt>
              </c:strCache>
            </c:strRef>
          </c:cat>
          <c:val>
            <c:numRef>
              <c:f>Tabla1!$D$44:$D$46</c:f>
              <c:numCache>
                <c:formatCode>0.00%</c:formatCode>
                <c:ptCount val="3"/>
                <c:pt idx="0" formatCode="0.0%">
                  <c:v>7.407407407407407E-2</c:v>
                </c:pt>
                <c:pt idx="1">
                  <c:v>0.2</c:v>
                </c:pt>
                <c:pt idx="2">
                  <c:v>0.23703703703703705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2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Tabla1!$B$1</c:f>
              <c:strCache>
                <c:ptCount val="1"/>
                <c:pt idx="0">
                  <c:v>Diagnóstico</c:v>
                </c:pt>
              </c:strCache>
            </c:strRef>
          </c:tx>
          <c:cat>
            <c:strRef>
              <c:f>Tabla1!$B$2:$B$9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Tabla1!$H$2:$H$9</c:f>
              <c:numCache>
                <c:formatCode>[$$-2C0A]\ #,##0</c:formatCode>
                <c:ptCount val="8"/>
                <c:pt idx="0">
                  <c:v>17758</c:v>
                </c:pt>
                <c:pt idx="1">
                  <c:v>1945</c:v>
                </c:pt>
                <c:pt idx="2">
                  <c:v>17440</c:v>
                </c:pt>
                <c:pt idx="3">
                  <c:v>3664</c:v>
                </c:pt>
                <c:pt idx="4">
                  <c:v>1136024</c:v>
                </c:pt>
                <c:pt idx="5">
                  <c:v>14944690</c:v>
                </c:pt>
                <c:pt idx="6">
                  <c:v>9042152</c:v>
                </c:pt>
                <c:pt idx="7">
                  <c:v>4316950</c:v>
                </c:pt>
              </c:numCache>
            </c:numRef>
          </c:val>
        </c:ser>
        <c:axId val="96259072"/>
        <c:axId val="100349056"/>
      </c:barChart>
      <c:catAx>
        <c:axId val="96259072"/>
        <c:scaling>
          <c:orientation val="minMax"/>
        </c:scaling>
        <c:axPos val="b"/>
        <c:numFmt formatCode="[$$-2C0A]\ #,##0" sourceLinked="1"/>
        <c:tickLblPos val="nextTo"/>
        <c:crossAx val="100349056"/>
        <c:crosses val="autoZero"/>
        <c:auto val="1"/>
        <c:lblAlgn val="ctr"/>
        <c:lblOffset val="100"/>
      </c:catAx>
      <c:valAx>
        <c:axId val="100349056"/>
        <c:scaling>
          <c:orientation val="minMax"/>
        </c:scaling>
        <c:axPos val="l"/>
        <c:majorGridlines/>
        <c:numFmt formatCode="[$$-2C0A]\ #,##0" sourceLinked="1"/>
        <c:tickLblPos val="nextTo"/>
        <c:crossAx val="96259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931566</xdr:colOff>
      <xdr:row>48</xdr:row>
      <xdr:rowOff>167473</xdr:rowOff>
    </xdr:from>
    <xdr:to>
      <xdr:col>4</xdr:col>
      <xdr:colOff>450082</xdr:colOff>
      <xdr:row>63</xdr:row>
      <xdr:rowOff>83736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785028</xdr:colOff>
      <xdr:row>49</xdr:row>
      <xdr:rowOff>0</xdr:rowOff>
    </xdr:from>
    <xdr:to>
      <xdr:col>8</xdr:col>
      <xdr:colOff>659423</xdr:colOff>
      <xdr:row>63</xdr:row>
      <xdr:rowOff>104671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66" workbookViewId="0">
      <selection activeCell="D76" sqref="D76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5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9" t="s">
        <v>39</v>
      </c>
    </row>
    <row r="41" spans="1:2" ht="14.25" customHeight="1"/>
    <row r="44" spans="1:2" ht="30.75" customHeight="1">
      <c r="B44" s="19" t="s">
        <v>40</v>
      </c>
    </row>
    <row r="50" spans="1:2" ht="15.75">
      <c r="A50" s="3"/>
      <c r="B50" s="19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3" ht="15.75">
      <c r="A66" s="3" t="s">
        <v>44</v>
      </c>
    </row>
    <row r="68" spans="1:3" ht="15.75">
      <c r="A68" s="3"/>
    </row>
    <row r="69" spans="1:3">
      <c r="A69" s="7" t="s">
        <v>0</v>
      </c>
      <c r="B69" s="7" t="s">
        <v>1</v>
      </c>
      <c r="C69" s="8" t="s">
        <v>2</v>
      </c>
    </row>
    <row r="70" spans="1:3">
      <c r="A70" s="14">
        <v>1</v>
      </c>
      <c r="B70" s="9">
        <v>1</v>
      </c>
      <c r="C70" s="10">
        <v>0</v>
      </c>
    </row>
    <row r="71" spans="1:3">
      <c r="A71" s="14">
        <v>2</v>
      </c>
      <c r="B71" s="9">
        <v>0.5</v>
      </c>
      <c r="C71" s="10">
        <v>0.5</v>
      </c>
    </row>
    <row r="72" spans="1:3">
      <c r="A72" s="14">
        <v>3</v>
      </c>
      <c r="B72" s="9">
        <v>1</v>
      </c>
      <c r="C72" s="10">
        <v>1</v>
      </c>
    </row>
    <row r="73" spans="1:3">
      <c r="A73" s="14">
        <v>4</v>
      </c>
      <c r="B73" s="9">
        <v>3</v>
      </c>
      <c r="C73" s="10">
        <v>0</v>
      </c>
    </row>
    <row r="74" spans="1:3">
      <c r="A74" s="14">
        <v>5</v>
      </c>
      <c r="B74" s="9">
        <v>1.5</v>
      </c>
      <c r="C74" s="10">
        <v>1.5</v>
      </c>
    </row>
    <row r="75" spans="1:3">
      <c r="A75" s="14">
        <v>6</v>
      </c>
      <c r="B75" s="9">
        <v>1.5</v>
      </c>
      <c r="C75" s="10">
        <v>1.5</v>
      </c>
    </row>
    <row r="76" spans="1:3" ht="15.75" thickBot="1">
      <c r="A76" s="14">
        <v>7</v>
      </c>
      <c r="B76" s="9">
        <v>1.5</v>
      </c>
      <c r="C76" s="10">
        <v>1.5</v>
      </c>
    </row>
    <row r="77" spans="1:3" ht="15.75" thickBot="1">
      <c r="B77" s="11" t="s">
        <v>3</v>
      </c>
      <c r="C77" s="12">
        <f>SUM(C70:C76)</f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topLeftCell="A18" zoomScale="91" zoomScaleNormal="91" workbookViewId="0">
      <selection activeCell="D44" sqref="D44"/>
    </sheetView>
  </sheetViews>
  <sheetFormatPr baseColWidth="10" defaultRowHeight="15"/>
  <cols>
    <col min="1" max="1" width="17.85546875" style="1" bestFit="1" customWidth="1"/>
    <col min="2" max="2" width="18.28515625" style="2" customWidth="1"/>
    <col min="3" max="3" width="15.5703125" style="2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11">
      <c r="A1" s="16" t="s">
        <v>7</v>
      </c>
      <c r="B1" s="16" t="s">
        <v>5</v>
      </c>
      <c r="C1" s="16" t="s">
        <v>18</v>
      </c>
      <c r="D1" s="16" t="s">
        <v>32</v>
      </c>
      <c r="E1" s="16" t="s">
        <v>27</v>
      </c>
      <c r="F1" s="17" t="s">
        <v>28</v>
      </c>
      <c r="G1" s="16" t="s">
        <v>29</v>
      </c>
      <c r="H1" s="16" t="s">
        <v>30</v>
      </c>
      <c r="I1" s="18"/>
    </row>
    <row r="2" spans="1:11">
      <c r="A2" s="27">
        <v>43116</v>
      </c>
      <c r="B2" s="28" t="s">
        <v>6</v>
      </c>
      <c r="C2" s="28" t="s">
        <v>19</v>
      </c>
      <c r="D2" s="28">
        <v>2</v>
      </c>
      <c r="E2" s="29">
        <v>9379</v>
      </c>
      <c r="F2" s="30">
        <v>1000</v>
      </c>
      <c r="G2" s="29">
        <f>(D2*E2)</f>
        <v>18758</v>
      </c>
      <c r="H2" s="35">
        <f>G2-F2</f>
        <v>17758</v>
      </c>
      <c r="I2" s="18"/>
    </row>
    <row r="3" spans="1:11">
      <c r="A3" s="27">
        <v>42737</v>
      </c>
      <c r="B3" s="28" t="s">
        <v>8</v>
      </c>
      <c r="C3" s="28" t="s">
        <v>20</v>
      </c>
      <c r="D3" s="28">
        <v>1</v>
      </c>
      <c r="E3" s="29">
        <v>1945</v>
      </c>
      <c r="F3" s="31" t="s">
        <v>31</v>
      </c>
      <c r="G3" s="29">
        <v>1945</v>
      </c>
      <c r="H3" s="35">
        <f>G3</f>
        <v>1945</v>
      </c>
      <c r="I3" s="18"/>
    </row>
    <row r="4" spans="1:11">
      <c r="A4" s="27">
        <v>43847</v>
      </c>
      <c r="B4" s="28" t="s">
        <v>9</v>
      </c>
      <c r="C4" s="28" t="s">
        <v>21</v>
      </c>
      <c r="D4" s="28">
        <v>5</v>
      </c>
      <c r="E4" s="29">
        <v>3588</v>
      </c>
      <c r="F4" s="30">
        <v>500</v>
      </c>
      <c r="G4" s="29">
        <f>D4*E4</f>
        <v>17940</v>
      </c>
      <c r="H4" s="35">
        <f>G4-F4</f>
        <v>17440</v>
      </c>
      <c r="I4" s="18"/>
    </row>
    <row r="5" spans="1:11">
      <c r="A5" s="27">
        <v>44571</v>
      </c>
      <c r="B5" s="28" t="s">
        <v>10</v>
      </c>
      <c r="C5" s="28" t="s">
        <v>22</v>
      </c>
      <c r="D5" s="28">
        <v>3</v>
      </c>
      <c r="E5" s="29">
        <v>1438</v>
      </c>
      <c r="F5" s="30">
        <v>650</v>
      </c>
      <c r="G5" s="29">
        <f>D5*E5</f>
        <v>4314</v>
      </c>
      <c r="H5" s="35">
        <f>G5-F5</f>
        <v>3664</v>
      </c>
      <c r="I5" s="18"/>
    </row>
    <row r="6" spans="1:11">
      <c r="A6" s="27">
        <v>43479</v>
      </c>
      <c r="B6" s="28" t="s">
        <v>11</v>
      </c>
      <c r="C6" s="28" t="s">
        <v>23</v>
      </c>
      <c r="D6" s="28">
        <v>1</v>
      </c>
      <c r="E6" s="29">
        <v>1138024</v>
      </c>
      <c r="F6" s="30">
        <v>2000</v>
      </c>
      <c r="G6" s="29">
        <f>E6</f>
        <v>1138024</v>
      </c>
      <c r="H6" s="35">
        <f>G6-F6</f>
        <v>1136024</v>
      </c>
      <c r="I6" s="18"/>
    </row>
    <row r="7" spans="1:11">
      <c r="A7" s="27">
        <v>43128</v>
      </c>
      <c r="B7" s="28" t="s">
        <v>12</v>
      </c>
      <c r="C7" s="28" t="s">
        <v>24</v>
      </c>
      <c r="D7" s="28">
        <v>9</v>
      </c>
      <c r="E7" s="29">
        <v>1660560</v>
      </c>
      <c r="F7" s="30">
        <v>350</v>
      </c>
      <c r="G7" s="29">
        <f>D7*E7</f>
        <v>14945040</v>
      </c>
      <c r="H7" s="35">
        <f>G7-F7</f>
        <v>14944690</v>
      </c>
      <c r="I7" s="18"/>
    </row>
    <row r="8" spans="1:11">
      <c r="A8" s="27">
        <v>44225</v>
      </c>
      <c r="B8" s="28" t="s">
        <v>13</v>
      </c>
      <c r="C8" s="28" t="s">
        <v>25</v>
      </c>
      <c r="D8" s="28">
        <v>12</v>
      </c>
      <c r="E8" s="29">
        <v>753571</v>
      </c>
      <c r="F8" s="30">
        <v>700</v>
      </c>
      <c r="G8" s="29">
        <f>D8*E8</f>
        <v>9042852</v>
      </c>
      <c r="H8" s="35">
        <f>G8-F8</f>
        <v>9042152</v>
      </c>
      <c r="I8" s="18"/>
    </row>
    <row r="9" spans="1:11">
      <c r="A9" s="27">
        <v>43838</v>
      </c>
      <c r="B9" s="28" t="s">
        <v>14</v>
      </c>
      <c r="C9" s="28" t="s">
        <v>26</v>
      </c>
      <c r="D9" s="28">
        <v>2</v>
      </c>
      <c r="E9" s="29">
        <v>2158475</v>
      </c>
      <c r="F9" s="31" t="s">
        <v>31</v>
      </c>
      <c r="G9" s="29">
        <f>D9*E9</f>
        <v>4316950</v>
      </c>
      <c r="H9" s="35">
        <f>G9</f>
        <v>4316950</v>
      </c>
      <c r="I9" s="18"/>
    </row>
    <row r="10" spans="1:11">
      <c r="A10" s="27">
        <v>42737</v>
      </c>
      <c r="B10" s="28" t="s">
        <v>16</v>
      </c>
      <c r="C10" s="28" t="s">
        <v>26</v>
      </c>
      <c r="D10" s="28">
        <v>1</v>
      </c>
      <c r="E10" s="29">
        <v>627348</v>
      </c>
      <c r="F10" s="30">
        <v>650</v>
      </c>
      <c r="G10" s="29">
        <f>E10</f>
        <v>627348</v>
      </c>
      <c r="H10" s="35">
        <f>G10-F10</f>
        <v>626698</v>
      </c>
      <c r="I10" s="18"/>
      <c r="J10" t="s">
        <v>54</v>
      </c>
      <c r="K10">
        <v>1</v>
      </c>
    </row>
    <row r="11" spans="1:11">
      <c r="A11" s="27">
        <v>44571</v>
      </c>
      <c r="B11" s="28" t="s">
        <v>15</v>
      </c>
      <c r="C11" s="28" t="s">
        <v>20</v>
      </c>
      <c r="D11" s="28">
        <v>3</v>
      </c>
      <c r="E11" s="29">
        <v>2042768</v>
      </c>
      <c r="F11" s="30">
        <v>350</v>
      </c>
      <c r="G11" s="29">
        <f>D11*E11</f>
        <v>6128304</v>
      </c>
      <c r="H11" s="35">
        <f>G11-F11</f>
        <v>6127954</v>
      </c>
      <c r="I11" s="18"/>
      <c r="J11" t="s">
        <v>48</v>
      </c>
      <c r="K11">
        <f>D2+D13+D16+D20+D25+D26+D29</f>
        <v>37</v>
      </c>
    </row>
    <row r="12" spans="1:11">
      <c r="A12" s="27">
        <v>43170</v>
      </c>
      <c r="B12" s="28" t="s">
        <v>9</v>
      </c>
      <c r="C12" s="28" t="s">
        <v>19</v>
      </c>
      <c r="D12" s="28">
        <v>4</v>
      </c>
      <c r="E12" s="29">
        <v>1647695</v>
      </c>
      <c r="F12" s="31" t="s">
        <v>31</v>
      </c>
      <c r="G12" s="29">
        <f>D12*E12</f>
        <v>6590780</v>
      </c>
      <c r="H12" s="35">
        <f>G12</f>
        <v>6590780</v>
      </c>
      <c r="I12" s="18"/>
      <c r="J12" t="s">
        <v>51</v>
      </c>
      <c r="K12">
        <f>D10+D15+D23</f>
        <v>4</v>
      </c>
    </row>
    <row r="13" spans="1:11">
      <c r="A13" s="27">
        <v>43112</v>
      </c>
      <c r="B13" s="28" t="s">
        <v>6</v>
      </c>
      <c r="C13" s="28" t="s">
        <v>23</v>
      </c>
      <c r="D13" s="28">
        <v>6</v>
      </c>
      <c r="E13" s="29">
        <v>999328</v>
      </c>
      <c r="F13" s="30">
        <v>2000</v>
      </c>
      <c r="G13" s="29">
        <f>D13*E13</f>
        <v>5995968</v>
      </c>
      <c r="H13" s="35">
        <f>G13-F13</f>
        <v>5993968</v>
      </c>
      <c r="I13" s="18"/>
      <c r="J13" t="s">
        <v>50</v>
      </c>
      <c r="K13">
        <f>D4+D12+D17+D18+D24+D27</f>
        <v>27</v>
      </c>
    </row>
    <row r="14" spans="1:11">
      <c r="A14" s="27">
        <v>44225</v>
      </c>
      <c r="B14" s="28" t="s">
        <v>10</v>
      </c>
      <c r="C14" s="28" t="s">
        <v>20</v>
      </c>
      <c r="D14" s="28">
        <v>1</v>
      </c>
      <c r="E14" s="29">
        <v>2937300</v>
      </c>
      <c r="F14" s="30">
        <v>1000</v>
      </c>
      <c r="G14" s="29">
        <f>D14*E14</f>
        <v>2937300</v>
      </c>
      <c r="H14" s="35">
        <f>G14-F14</f>
        <v>2936300</v>
      </c>
      <c r="I14" s="18"/>
      <c r="J14" t="s">
        <v>49</v>
      </c>
      <c r="K14">
        <f>D8</f>
        <v>12</v>
      </c>
    </row>
    <row r="15" spans="1:11">
      <c r="A15" s="27">
        <v>43479</v>
      </c>
      <c r="B15" s="28" t="s">
        <v>16</v>
      </c>
      <c r="C15" s="28" t="s">
        <v>26</v>
      </c>
      <c r="D15" s="28">
        <v>1</v>
      </c>
      <c r="E15" s="29">
        <v>664700</v>
      </c>
      <c r="F15" s="30">
        <v>350</v>
      </c>
      <c r="G15" s="29">
        <f>E15</f>
        <v>664700</v>
      </c>
      <c r="H15" s="35">
        <f>G15-F15</f>
        <v>664350</v>
      </c>
      <c r="I15" s="18"/>
      <c r="J15" t="s">
        <v>52</v>
      </c>
      <c r="K15">
        <f>D5+D30+D28</f>
        <v>8</v>
      </c>
    </row>
    <row r="16" spans="1:11">
      <c r="A16" s="27">
        <v>44225</v>
      </c>
      <c r="B16" s="28" t="s">
        <v>6</v>
      </c>
      <c r="C16" s="28" t="s">
        <v>26</v>
      </c>
      <c r="D16" s="28">
        <v>8</v>
      </c>
      <c r="E16" s="29">
        <v>1188090</v>
      </c>
      <c r="F16" s="31" t="s">
        <v>31</v>
      </c>
      <c r="G16" s="29">
        <f t="shared" ref="G16:G25" si="0">D16*E16</f>
        <v>9504720</v>
      </c>
      <c r="H16" s="35">
        <f>G16</f>
        <v>9504720</v>
      </c>
      <c r="I16" s="18"/>
      <c r="J16" t="s">
        <v>53</v>
      </c>
      <c r="K16">
        <f>D21+D22</f>
        <v>22</v>
      </c>
    </row>
    <row r="17" spans="1:9">
      <c r="A17" s="27">
        <v>43838</v>
      </c>
      <c r="B17" s="28" t="s">
        <v>9</v>
      </c>
      <c r="C17" s="28" t="s">
        <v>26</v>
      </c>
      <c r="D17" s="28">
        <v>10</v>
      </c>
      <c r="E17" s="29">
        <v>1385910</v>
      </c>
      <c r="F17" s="30">
        <v>650</v>
      </c>
      <c r="G17" s="29">
        <f t="shared" si="0"/>
        <v>13859100</v>
      </c>
      <c r="H17" s="35">
        <f>G17-F17</f>
        <v>13858450</v>
      </c>
      <c r="I17" s="18"/>
    </row>
    <row r="18" spans="1:9">
      <c r="A18" s="27">
        <v>43250</v>
      </c>
      <c r="B18" s="28" t="s">
        <v>9</v>
      </c>
      <c r="C18" s="28" t="s">
        <v>19</v>
      </c>
      <c r="D18" s="28">
        <v>3</v>
      </c>
      <c r="E18" s="29">
        <v>1800516</v>
      </c>
      <c r="F18" s="31" t="s">
        <v>31</v>
      </c>
      <c r="G18" s="29">
        <f t="shared" si="0"/>
        <v>5401548</v>
      </c>
      <c r="H18" s="35">
        <f>G18</f>
        <v>5401548</v>
      </c>
      <c r="I18" s="18"/>
    </row>
    <row r="19" spans="1:9">
      <c r="A19" s="27">
        <v>44571</v>
      </c>
      <c r="B19" s="28" t="s">
        <v>17</v>
      </c>
      <c r="C19" s="28" t="s">
        <v>26</v>
      </c>
      <c r="D19" s="28">
        <v>8</v>
      </c>
      <c r="E19" s="29">
        <v>1679605</v>
      </c>
      <c r="F19" s="30">
        <v>2000</v>
      </c>
      <c r="G19" s="29">
        <f t="shared" si="0"/>
        <v>13436840</v>
      </c>
      <c r="H19" s="35">
        <f>G19-F19</f>
        <v>13434840</v>
      </c>
      <c r="I19" s="18"/>
    </row>
    <row r="20" spans="1:9">
      <c r="A20" s="27">
        <v>43479</v>
      </c>
      <c r="B20" s="28" t="s">
        <v>6</v>
      </c>
      <c r="C20" s="28" t="s">
        <v>20</v>
      </c>
      <c r="D20" s="28">
        <v>7</v>
      </c>
      <c r="E20" s="29">
        <v>731700</v>
      </c>
      <c r="F20" s="30">
        <v>700</v>
      </c>
      <c r="G20" s="29">
        <f t="shared" si="0"/>
        <v>5121900</v>
      </c>
      <c r="H20" s="35">
        <f>G20-F20</f>
        <v>5121200</v>
      </c>
      <c r="I20" s="18"/>
    </row>
    <row r="21" spans="1:9">
      <c r="A21" s="27">
        <v>44571</v>
      </c>
      <c r="B21" s="28" t="s">
        <v>17</v>
      </c>
      <c r="C21" s="28" t="s">
        <v>20</v>
      </c>
      <c r="D21" s="28">
        <v>13</v>
      </c>
      <c r="E21" s="29">
        <v>779868</v>
      </c>
      <c r="F21" s="30">
        <v>650</v>
      </c>
      <c r="G21" s="29">
        <f t="shared" si="0"/>
        <v>10138284</v>
      </c>
      <c r="H21" s="35">
        <f>G21-F21</f>
        <v>10137634</v>
      </c>
      <c r="I21" s="18"/>
    </row>
    <row r="22" spans="1:9">
      <c r="A22" s="27">
        <v>43121</v>
      </c>
      <c r="B22" s="28" t="s">
        <v>17</v>
      </c>
      <c r="C22" s="28" t="s">
        <v>20</v>
      </c>
      <c r="D22" s="28">
        <v>9</v>
      </c>
      <c r="E22" s="29">
        <v>2020992</v>
      </c>
      <c r="F22" s="31" t="s">
        <v>31</v>
      </c>
      <c r="G22" s="29">
        <f t="shared" si="0"/>
        <v>18188928</v>
      </c>
      <c r="H22" s="35">
        <f>G22</f>
        <v>18188928</v>
      </c>
      <c r="I22" s="18"/>
    </row>
    <row r="23" spans="1:9">
      <c r="A23" s="27">
        <v>43312</v>
      </c>
      <c r="B23" s="28" t="s">
        <v>16</v>
      </c>
      <c r="C23" s="28" t="s">
        <v>26</v>
      </c>
      <c r="D23" s="28">
        <v>2</v>
      </c>
      <c r="E23" s="29">
        <v>492156</v>
      </c>
      <c r="F23" s="30">
        <v>2000</v>
      </c>
      <c r="G23" s="29">
        <f t="shared" si="0"/>
        <v>984312</v>
      </c>
      <c r="H23" s="35">
        <f>G23-F23</f>
        <v>982312</v>
      </c>
      <c r="I23" s="18"/>
    </row>
    <row r="24" spans="1:9">
      <c r="A24" s="27">
        <v>43838</v>
      </c>
      <c r="B24" s="28" t="s">
        <v>9</v>
      </c>
      <c r="C24" s="28" t="s">
        <v>26</v>
      </c>
      <c r="D24" s="28">
        <v>4</v>
      </c>
      <c r="E24" s="29">
        <v>474600</v>
      </c>
      <c r="F24" s="30">
        <v>1000</v>
      </c>
      <c r="G24" s="29">
        <f t="shared" si="0"/>
        <v>1898400</v>
      </c>
      <c r="H24" s="35">
        <f>G24-F24</f>
        <v>1897400</v>
      </c>
      <c r="I24" s="18"/>
    </row>
    <row r="25" spans="1:9">
      <c r="A25" s="27">
        <v>44571</v>
      </c>
      <c r="B25" s="28" t="s">
        <v>6</v>
      </c>
      <c r="C25" s="28" t="s">
        <v>26</v>
      </c>
      <c r="D25" s="28">
        <v>6</v>
      </c>
      <c r="E25" s="29">
        <v>995520</v>
      </c>
      <c r="F25" s="30">
        <v>650</v>
      </c>
      <c r="G25" s="29">
        <f t="shared" si="0"/>
        <v>5973120</v>
      </c>
      <c r="H25" s="35">
        <f>G25-F25</f>
        <v>5972470</v>
      </c>
      <c r="I25" s="18"/>
    </row>
    <row r="26" spans="1:9">
      <c r="A26" s="27">
        <v>43361</v>
      </c>
      <c r="B26" s="28" t="s">
        <v>6</v>
      </c>
      <c r="C26" s="28" t="s">
        <v>19</v>
      </c>
      <c r="D26" s="28">
        <v>1</v>
      </c>
      <c r="E26" s="29">
        <v>1107108</v>
      </c>
      <c r="F26" s="30">
        <v>2000</v>
      </c>
      <c r="G26" s="29">
        <f>E26</f>
        <v>1107108</v>
      </c>
      <c r="H26" s="35">
        <f>G26-F26</f>
        <v>1105108</v>
      </c>
      <c r="I26" s="18"/>
    </row>
    <row r="27" spans="1:9">
      <c r="A27" s="27">
        <v>43479</v>
      </c>
      <c r="B27" s="28" t="s">
        <v>9</v>
      </c>
      <c r="C27" s="28" t="s">
        <v>19</v>
      </c>
      <c r="D27" s="28">
        <v>1</v>
      </c>
      <c r="E27" s="29">
        <v>1449629</v>
      </c>
      <c r="F27" s="30">
        <v>1000</v>
      </c>
      <c r="G27" s="29">
        <f>E27</f>
        <v>1449629</v>
      </c>
      <c r="H27" s="35">
        <f>G27-F27</f>
        <v>1448629</v>
      </c>
      <c r="I27" s="18"/>
    </row>
    <row r="28" spans="1:9">
      <c r="A28" s="27">
        <v>44571</v>
      </c>
      <c r="B28" s="28" t="s">
        <v>10</v>
      </c>
      <c r="C28" s="28" t="s">
        <v>23</v>
      </c>
      <c r="D28" s="28">
        <v>2</v>
      </c>
      <c r="E28" s="29">
        <v>924294</v>
      </c>
      <c r="F28" s="31" t="s">
        <v>31</v>
      </c>
      <c r="G28" s="29">
        <f>D28*E28</f>
        <v>1848588</v>
      </c>
      <c r="H28" s="35">
        <f>G28</f>
        <v>1848588</v>
      </c>
      <c r="I28" s="18"/>
    </row>
    <row r="29" spans="1:9">
      <c r="A29" s="27">
        <v>43838</v>
      </c>
      <c r="B29" s="28" t="s">
        <v>6</v>
      </c>
      <c r="C29" s="28" t="s">
        <v>24</v>
      </c>
      <c r="D29" s="28">
        <v>7</v>
      </c>
      <c r="E29" s="29">
        <v>1024380</v>
      </c>
      <c r="F29" s="30">
        <v>650</v>
      </c>
      <c r="G29" s="29">
        <f>D29*E29</f>
        <v>7170660</v>
      </c>
      <c r="H29" s="35">
        <f>G29-F29</f>
        <v>7170010</v>
      </c>
      <c r="I29" s="18"/>
    </row>
    <row r="30" spans="1:9">
      <c r="A30" s="27">
        <v>42737</v>
      </c>
      <c r="B30" s="28" t="s">
        <v>10</v>
      </c>
      <c r="C30" s="28" t="s">
        <v>19</v>
      </c>
      <c r="D30" s="28">
        <v>3</v>
      </c>
      <c r="E30" s="29">
        <v>472615</v>
      </c>
      <c r="F30" s="30" t="s">
        <v>31</v>
      </c>
      <c r="G30" s="29">
        <f>D30*E30</f>
        <v>1417845</v>
      </c>
      <c r="H30" s="35">
        <f>G30</f>
        <v>1417845</v>
      </c>
      <c r="I30" s="18"/>
    </row>
    <row r="31" spans="1:9" ht="15.75" thickBot="1">
      <c r="A31" s="36" t="s">
        <v>45</v>
      </c>
      <c r="B31" s="40" t="s">
        <v>47</v>
      </c>
      <c r="C31" s="41"/>
    </row>
    <row r="32" spans="1:9" ht="15.75" thickBot="1">
      <c r="A32" s="36"/>
      <c r="B32" s="20" t="s">
        <v>55</v>
      </c>
      <c r="C32" s="47">
        <v>37</v>
      </c>
    </row>
    <row r="33" spans="1:8" ht="15.75" thickBot="1">
      <c r="A33" s="36"/>
      <c r="B33" s="38" t="s">
        <v>46</v>
      </c>
      <c r="C33" s="39"/>
    </row>
    <row r="34" spans="1:8" ht="15.75" thickBot="1">
      <c r="A34" s="37"/>
      <c r="B34" s="21" t="s">
        <v>8</v>
      </c>
      <c r="C34" s="48">
        <v>1</v>
      </c>
    </row>
    <row r="35" spans="1:8" ht="15.75" thickBot="1"/>
    <row r="36" spans="1:8" ht="15.75">
      <c r="A36" s="42" t="s">
        <v>56</v>
      </c>
      <c r="B36" s="43"/>
      <c r="C36" s="43"/>
      <c r="D36" s="44"/>
    </row>
    <row r="37" spans="1:8">
      <c r="A37" s="49">
        <v>21</v>
      </c>
      <c r="B37" s="50"/>
      <c r="C37" s="50"/>
      <c r="D37" s="51"/>
    </row>
    <row r="38" spans="1:8" ht="15.75" thickBot="1"/>
    <row r="39" spans="1:8" ht="15.75" thickTop="1">
      <c r="A39" s="45" t="s">
        <v>57</v>
      </c>
      <c r="B39" s="45"/>
      <c r="C39" s="52"/>
    </row>
    <row r="40" spans="1:8" ht="31.5" customHeight="1" thickBot="1">
      <c r="A40" s="46"/>
      <c r="B40" s="46"/>
      <c r="C40" s="53"/>
    </row>
    <row r="41" spans="1:8" ht="15.75" thickTop="1"/>
    <row r="43" spans="1:8">
      <c r="B43" s="22" t="s">
        <v>59</v>
      </c>
      <c r="C43" s="22" t="s">
        <v>60</v>
      </c>
      <c r="D43" s="23" t="s">
        <v>58</v>
      </c>
      <c r="G43" t="s">
        <v>64</v>
      </c>
      <c r="H43">
        <v>100</v>
      </c>
    </row>
    <row r="44" spans="1:8">
      <c r="B44" s="24" t="s">
        <v>61</v>
      </c>
      <c r="C44" s="25">
        <f>D2+D30+D27+D26+D18</f>
        <v>10</v>
      </c>
      <c r="D44" s="32">
        <f>C44*100%/H44</f>
        <v>7.407407407407407E-2</v>
      </c>
      <c r="G44" t="s">
        <v>65</v>
      </c>
      <c r="H44">
        <f>SUM(D2:D30)</f>
        <v>135</v>
      </c>
    </row>
    <row r="45" spans="1:8">
      <c r="B45" s="26" t="s">
        <v>62</v>
      </c>
      <c r="C45" s="26">
        <f>D3+D14+D22+D21+D11</f>
        <v>27</v>
      </c>
      <c r="D45" s="33">
        <f>C45*100%/H44</f>
        <v>0.2</v>
      </c>
    </row>
    <row r="46" spans="1:8">
      <c r="B46" s="24" t="s">
        <v>63</v>
      </c>
      <c r="C46" s="24">
        <f>D9+D10+D15+D16+D19+D23+D24+D25</f>
        <v>32</v>
      </c>
      <c r="D46" s="34">
        <f>C46*100%/H44</f>
        <v>0.23703703703703705</v>
      </c>
    </row>
  </sheetData>
  <mergeCells count="7">
    <mergeCell ref="A39:B40"/>
    <mergeCell ref="C39:C40"/>
    <mergeCell ref="A31:A34"/>
    <mergeCell ref="B33:C33"/>
    <mergeCell ref="B31:C31"/>
    <mergeCell ref="A36:D36"/>
    <mergeCell ref="A37:D3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2022-04-29T16:08:06Z</dcterms:modified>
</cp:coreProperties>
</file>