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2" windowWidth="15600" windowHeight="7992"/>
  </bookViews>
  <sheets>
    <sheet name="Consignas" sheetId="2" r:id="rId1"/>
    <sheet name="Tabla1" sheetId="1" r:id="rId2"/>
    <sheet name="Hoja2" sheetId="3" r:id="rId3"/>
  </sheets>
  <definedNames>
    <definedName name="_xlnm._FilterDatabase" localSheetId="1" hidden="1">Tabla1!$B$6:$H$29</definedName>
  </definedNames>
  <calcPr calcId="144525"/>
</workbook>
</file>

<file path=xl/calcChain.xml><?xml version="1.0" encoding="utf-8"?>
<calcChain xmlns="http://schemas.openxmlformats.org/spreadsheetml/2006/main">
  <c r="C77" i="2" l="1"/>
  <c r="D51" i="1" l="1"/>
  <c r="D50" i="1"/>
  <c r="G48" i="1"/>
  <c r="D49" i="1" s="1"/>
  <c r="C51" i="1"/>
  <c r="C49" i="1"/>
  <c r="C50" i="1"/>
  <c r="D45" i="1"/>
  <c r="C40" i="1"/>
  <c r="C38" i="1"/>
  <c r="B43" i="1"/>
  <c r="I35" i="1"/>
  <c r="I33" i="1"/>
  <c r="I27" i="1"/>
  <c r="I23" i="1"/>
  <c r="I21" i="1"/>
  <c r="I17" i="1"/>
  <c r="I14" i="1"/>
  <c r="I12" i="1"/>
  <c r="I11" i="1"/>
  <c r="I8" i="1"/>
  <c r="I9" i="1"/>
  <c r="I10" i="1"/>
  <c r="I13" i="1"/>
  <c r="I15" i="1"/>
  <c r="I16" i="1"/>
  <c r="I18" i="1"/>
  <c r="I19" i="1"/>
  <c r="I20" i="1"/>
  <c r="I22" i="1"/>
  <c r="I24" i="1"/>
  <c r="I25" i="1"/>
  <c r="I26" i="1"/>
  <c r="I28" i="1"/>
  <c r="I29" i="1"/>
  <c r="I30" i="1"/>
  <c r="I31" i="1"/>
  <c r="I32" i="1"/>
  <c r="I34" i="1"/>
  <c r="I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7" i="1"/>
</calcChain>
</file>

<file path=xl/sharedStrings.xml><?xml version="1.0" encoding="utf-8"?>
<sst xmlns="http://schemas.openxmlformats.org/spreadsheetml/2006/main" count="107" uniqueCount="58">
  <si>
    <t>Consigna</t>
  </si>
  <si>
    <t>Puntaje</t>
  </si>
  <si>
    <t>Valor Obtenido</t>
  </si>
  <si>
    <t>NOTA</t>
  </si>
  <si>
    <t>La tabla representa los casos de atención ambulatoria  atendidos en el mes</t>
  </si>
  <si>
    <t>Diagnóstico</t>
  </si>
  <si>
    <t>Enfermería</t>
  </si>
  <si>
    <t>Fecha  Atención</t>
  </si>
  <si>
    <t>Cardiología</t>
  </si>
  <si>
    <t>COVID</t>
  </si>
  <si>
    <t>Pediatría</t>
  </si>
  <si>
    <t>Neumología</t>
  </si>
  <si>
    <t>Rehabilitación</t>
  </si>
  <si>
    <t>tendinitis</t>
  </si>
  <si>
    <t>Migraña</t>
  </si>
  <si>
    <t>Quebradura</t>
  </si>
  <si>
    <t xml:space="preserve">ACV </t>
  </si>
  <si>
    <t>Curación</t>
  </si>
  <si>
    <t>Localidad</t>
  </si>
  <si>
    <t>Rivadavia</t>
  </si>
  <si>
    <t>Chimbas</t>
  </si>
  <si>
    <t>Rawson</t>
  </si>
  <si>
    <t>Sarmiento</t>
  </si>
  <si>
    <t>Santa Lucía</t>
  </si>
  <si>
    <t>Zonda</t>
  </si>
  <si>
    <t>Ullum</t>
  </si>
  <si>
    <t>Capital</t>
  </si>
  <si>
    <t>Costo Particular</t>
  </si>
  <si>
    <t>Obra Social</t>
  </si>
  <si>
    <t>Total Costo Unitario</t>
  </si>
  <si>
    <t>Total Costo</t>
  </si>
  <si>
    <t>No cubre</t>
  </si>
  <si>
    <t>Cant de atenciones</t>
  </si>
  <si>
    <t>1.- Elaborar el siguiente formato para la tabla de la hoja "Tabla 1"</t>
  </si>
  <si>
    <t>2.- Colocar el formato correcto de los valores en las celdas que correspondan</t>
  </si>
  <si>
    <t>3.- Obtener los valores de las siguientes columnas:</t>
  </si>
  <si>
    <t>*  Total Costo Unitario</t>
  </si>
  <si>
    <r>
      <t>*</t>
    </r>
    <r>
      <rPr>
        <b/>
        <sz val="11"/>
        <color theme="1"/>
        <rFont val="Calibri"/>
        <family val="2"/>
        <scheme val="minor"/>
      </rPr>
      <t xml:space="preserve">  Total Costo</t>
    </r>
    <r>
      <rPr>
        <sz val="11"/>
        <color theme="1"/>
        <rFont val="Calibri"/>
        <family val="2"/>
        <scheme val="minor"/>
      </rPr>
      <t xml:space="preserve"> - se debe tener en cuenta el Costo Unitario Total y el monto que cubre la obra social</t>
    </r>
  </si>
  <si>
    <t>4.- Debajo de la tabla, agregar las siguientes tablas:</t>
  </si>
  <si>
    <t xml:space="preserve">*  Mayor y menor cantidad de atenciones: </t>
  </si>
  <si>
    <t>*  Cantidad de diagnósticos cubiertos por Obra Social</t>
  </si>
  <si>
    <t>*   Costo promedio particular de atención</t>
  </si>
  <si>
    <r>
      <t xml:space="preserve">5.- Calcular el </t>
    </r>
    <r>
      <rPr>
        <b/>
        <sz val="11"/>
        <color theme="1"/>
        <rFont val="Calibri"/>
        <family val="2"/>
        <scheme val="minor"/>
      </rPr>
      <t>porcentaje</t>
    </r>
    <r>
      <rPr>
        <sz val="11"/>
        <color theme="1"/>
        <rFont val="Calibri"/>
        <family val="2"/>
        <scheme val="minor"/>
      </rPr>
      <t xml:space="preserve"> que representa la cantidad de casos de los departamentos: Rivadavia - Chimbas y Capital</t>
    </r>
  </si>
  <si>
    <t>6.- Elaborar un gráfico circular que compare los porcentajes de los departamentos del punto 5</t>
  </si>
  <si>
    <r>
      <t xml:space="preserve">7.- Elaborar un gráfico a elección que permita comparar el </t>
    </r>
    <r>
      <rPr>
        <b/>
        <sz val="12"/>
        <color theme="1"/>
        <rFont val="Calibri"/>
        <family val="2"/>
        <scheme val="minor"/>
      </rPr>
      <t xml:space="preserve">TOTAL COSTO </t>
    </r>
    <r>
      <rPr>
        <sz val="12"/>
        <color theme="1"/>
        <rFont val="Calibri"/>
        <family val="2"/>
        <scheme val="minor"/>
      </rPr>
      <t xml:space="preserve"> de los primeros 8 </t>
    </r>
    <r>
      <rPr>
        <b/>
        <sz val="12"/>
        <color theme="1"/>
        <rFont val="Calibri"/>
        <family val="2"/>
        <scheme val="minor"/>
      </rPr>
      <t>diagnósticos</t>
    </r>
  </si>
  <si>
    <t>ATENCIONES</t>
  </si>
  <si>
    <t>Mayor cant. de atenciones</t>
  </si>
  <si>
    <t>Menor cant. De atenciones</t>
  </si>
  <si>
    <t>CURACIÓN</t>
  </si>
  <si>
    <t>ENFERMERÍA</t>
  </si>
  <si>
    <t>Cant. de diagnósticos por Obra Social</t>
  </si>
  <si>
    <t>COSTO PROM PARTICULAR DE ATENCIÓN</t>
  </si>
  <si>
    <t>DPTO</t>
  </si>
  <si>
    <t>CANT DE CASOS</t>
  </si>
  <si>
    <t>%</t>
  </si>
  <si>
    <t>Total casos</t>
  </si>
  <si>
    <t>ATENCIÓN AMBULATORIA</t>
  </si>
  <si>
    <t>Se debe utilizar función MAX, MIN y CONTAR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</si>
</sst>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"/>
    <numFmt numFmtId="165" formatCode="&quot;$&quot;\ 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24"/>
      <color theme="1"/>
      <name val="Calibri"/>
      <family val="2"/>
      <scheme val="minor"/>
    </font>
    <font>
      <b/>
      <sz val="10"/>
      <color theme="0"/>
      <name val="Arial"/>
      <family val="2"/>
    </font>
    <font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rgb="FFFF7C80"/>
      </left>
      <right/>
      <top style="medium">
        <color rgb="FFFF7C80"/>
      </top>
      <bottom/>
      <diagonal/>
    </border>
    <border>
      <left style="medium">
        <color rgb="FFFF7C80"/>
      </left>
      <right/>
      <top/>
      <bottom style="medium">
        <color rgb="FFFF7C80"/>
      </bottom>
      <diagonal/>
    </border>
    <border>
      <left/>
      <right style="thick">
        <color rgb="FFFF7C80"/>
      </right>
      <top style="medium">
        <color rgb="FFFF7C80"/>
      </top>
      <bottom/>
      <diagonal/>
    </border>
    <border>
      <left/>
      <right style="thick">
        <color rgb="FFFF7C80"/>
      </right>
      <top/>
      <bottom style="medium">
        <color rgb="FFFF7C80"/>
      </bottom>
      <diagonal/>
    </border>
    <border>
      <left style="thick">
        <color rgb="FFFF7C80"/>
      </left>
      <right style="medium">
        <color rgb="FFFF7C80"/>
      </right>
      <top style="medium">
        <color rgb="FFFF7C80"/>
      </top>
      <bottom/>
      <diagonal/>
    </border>
    <border>
      <left style="thick">
        <color rgb="FFFF7C80"/>
      </left>
      <right style="medium">
        <color rgb="FFFF7C80"/>
      </right>
      <top/>
      <bottom style="medium">
        <color rgb="FFFF7C80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2" fillId="2" borderId="0" xfId="0" applyFont="1" applyFill="1"/>
    <xf numFmtId="0" fontId="0" fillId="2" borderId="0" xfId="0" applyFill="1"/>
    <xf numFmtId="0" fontId="3" fillId="0" borderId="0" xfId="0" applyFont="1" applyAlignment="1">
      <alignment vertic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2" borderId="0" xfId="0" applyFont="1" applyFill="1" applyAlignment="1">
      <alignment horizontal="left"/>
    </xf>
    <xf numFmtId="0" fontId="5" fillId="0" borderId="0" xfId="0" applyFont="1" applyFill="1" applyBorder="1"/>
    <xf numFmtId="0" fontId="2" fillId="0" borderId="0" xfId="0" applyFont="1"/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Border="1" applyAlignment="1">
      <alignment horizontal="left" vertical="center"/>
    </xf>
    <xf numFmtId="0" fontId="0" fillId="0" borderId="5" xfId="0" applyBorder="1"/>
    <xf numFmtId="0" fontId="0" fillId="0" borderId="0" xfId="0" applyBorder="1"/>
    <xf numFmtId="165" fontId="0" fillId="0" borderId="0" xfId="0" applyNumberFormat="1"/>
    <xf numFmtId="0" fontId="0" fillId="3" borderId="0" xfId="0" applyFill="1" applyAlignment="1">
      <alignment horizontal="center" vertical="center"/>
    </xf>
    <xf numFmtId="9" fontId="0" fillId="3" borderId="0" xfId="1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9" fontId="0" fillId="2" borderId="0" xfId="1" applyFont="1" applyFill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0" fillId="8" borderId="0" xfId="0" applyFont="1" applyFill="1" applyBorder="1" applyAlignment="1">
      <alignment horizontal="center" vertical="center"/>
    </xf>
    <xf numFmtId="164" fontId="10" fillId="8" borderId="0" xfId="0" applyNumberFormat="1" applyFont="1" applyFill="1" applyBorder="1" applyAlignment="1">
      <alignment horizontal="center" vertical="center"/>
    </xf>
    <xf numFmtId="14" fontId="5" fillId="0" borderId="25" xfId="0" applyNumberFormat="1" applyFont="1" applyFill="1" applyBorder="1" applyAlignment="1">
      <alignment horizontal="center"/>
    </xf>
    <xf numFmtId="0" fontId="5" fillId="0" borderId="25" xfId="0" applyFont="1" applyFill="1" applyBorder="1" applyAlignment="1">
      <alignment horizontal="center"/>
    </xf>
    <xf numFmtId="165" fontId="5" fillId="0" borderId="25" xfId="0" applyNumberFormat="1" applyFont="1" applyFill="1" applyBorder="1" applyAlignment="1">
      <alignment horizontal="center"/>
    </xf>
    <xf numFmtId="165" fontId="6" fillId="0" borderId="25" xfId="0" applyNumberFormat="1" applyFont="1" applyFill="1" applyBorder="1" applyAlignment="1">
      <alignment horizontal="center"/>
    </xf>
    <xf numFmtId="0" fontId="5" fillId="0" borderId="25" xfId="0" applyNumberFormat="1" applyFont="1" applyFill="1" applyBorder="1" applyAlignment="1">
      <alignment horizontal="center"/>
    </xf>
    <xf numFmtId="0" fontId="0" fillId="0" borderId="0" xfId="0" applyFill="1"/>
    <xf numFmtId="0" fontId="9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textRotation="133"/>
    </xf>
    <xf numFmtId="0" fontId="1" fillId="0" borderId="7" xfId="0" applyFont="1" applyBorder="1" applyAlignment="1">
      <alignment horizontal="center" vertical="center" textRotation="133"/>
    </xf>
    <xf numFmtId="0" fontId="1" fillId="0" borderId="9" xfId="0" applyFont="1" applyBorder="1" applyAlignment="1">
      <alignment horizontal="center" vertical="center" textRotation="133"/>
    </xf>
    <xf numFmtId="0" fontId="1" fillId="6" borderId="12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horizontal="center" vertical="center"/>
    </xf>
    <xf numFmtId="0" fontId="1" fillId="6" borderId="18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165" fontId="0" fillId="0" borderId="23" xfId="0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9" borderId="14" xfId="0" applyFill="1" applyBorder="1" applyAlignment="1">
      <alignment horizontal="center" vertical="center"/>
    </xf>
    <xf numFmtId="0" fontId="0" fillId="9" borderId="15" xfId="0" applyFill="1" applyBorder="1" applyAlignment="1">
      <alignment horizontal="center" vertical="center"/>
    </xf>
    <xf numFmtId="0" fontId="0" fillId="9" borderId="9" xfId="0" applyFill="1" applyBorder="1" applyAlignment="1">
      <alignment horizontal="center" vertical="center"/>
    </xf>
    <xf numFmtId="0" fontId="0" fillId="9" borderId="10" xfId="0" applyFill="1" applyBorder="1" applyAlignment="1">
      <alignment horizontal="center" vertical="center"/>
    </xf>
    <xf numFmtId="0" fontId="0" fillId="9" borderId="11" xfId="0" applyFill="1" applyBorder="1" applyAlignment="1">
      <alignment horizontal="center" vertical="center"/>
    </xf>
    <xf numFmtId="0" fontId="11" fillId="0" borderId="0" xfId="0" applyFon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A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2129172999205097"/>
          <c:y val="0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Tabla1!$C$48</c:f>
              <c:strCache>
                <c:ptCount val="1"/>
                <c:pt idx="0">
                  <c:v>CANT DE CASOS</c:v>
                </c:pt>
              </c:strCache>
            </c:strRef>
          </c:tx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Tabla1!$B$49:$B$51</c:f>
              <c:strCache>
                <c:ptCount val="3"/>
                <c:pt idx="0">
                  <c:v>Rivadavia</c:v>
                </c:pt>
                <c:pt idx="1">
                  <c:v>Chimbas</c:v>
                </c:pt>
                <c:pt idx="2">
                  <c:v>Capital</c:v>
                </c:pt>
              </c:strCache>
            </c:strRef>
          </c:cat>
          <c:val>
            <c:numRef>
              <c:f>Tabla1!$C$49:$C$51</c:f>
              <c:numCache>
                <c:formatCode>General</c:formatCode>
                <c:ptCount val="3"/>
                <c:pt idx="0">
                  <c:v>14</c:v>
                </c:pt>
                <c:pt idx="1">
                  <c:v>34</c:v>
                </c:pt>
                <c:pt idx="2">
                  <c:v>42</c:v>
                </c:pt>
              </c:numCache>
            </c:numRef>
          </c:val>
        </c:ser>
        <c:ser>
          <c:idx val="1"/>
          <c:order val="1"/>
          <c:tx>
            <c:strRef>
              <c:f>Tabla1!$D$48</c:f>
              <c:strCache>
                <c:ptCount val="1"/>
                <c:pt idx="0">
                  <c:v>%</c:v>
                </c:pt>
              </c:strCache>
            </c:strRef>
          </c:tx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Tabla1!$B$49:$B$51</c:f>
              <c:strCache>
                <c:ptCount val="3"/>
                <c:pt idx="0">
                  <c:v>Rivadavia</c:v>
                </c:pt>
                <c:pt idx="1">
                  <c:v>Chimbas</c:v>
                </c:pt>
                <c:pt idx="2">
                  <c:v>Capital</c:v>
                </c:pt>
              </c:strCache>
            </c:strRef>
          </c:cat>
          <c:val>
            <c:numRef>
              <c:f>Tabla1!$D$49:$D$51</c:f>
              <c:numCache>
                <c:formatCode>0%</c:formatCode>
                <c:ptCount val="3"/>
                <c:pt idx="0">
                  <c:v>0.1037037037037037</c:v>
                </c:pt>
                <c:pt idx="1">
                  <c:v>0.25185185185185183</c:v>
                </c:pt>
                <c:pt idx="2">
                  <c:v>0.31111111111111112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A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AR"/>
              <a:t>COMPARACIÓN TOTAL</a:t>
            </a:r>
            <a:r>
              <a:rPr lang="es-AR" baseline="0"/>
              <a:t> COSTO</a:t>
            </a:r>
            <a:endParaRPr lang="es-A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0.31764151356080489"/>
          <c:y val="0.24584499854184894"/>
          <c:w val="0.50655380577427822"/>
          <c:h val="0.63817512394284048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Tabla1!$I$7:$I$14</c:f>
              <c:numCache>
                <c:formatCode>"$"\ #,##0.00</c:formatCode>
                <c:ptCount val="8"/>
                <c:pt idx="0">
                  <c:v>17758</c:v>
                </c:pt>
                <c:pt idx="1">
                  <c:v>1945</c:v>
                </c:pt>
                <c:pt idx="2">
                  <c:v>17440</c:v>
                </c:pt>
                <c:pt idx="3">
                  <c:v>3664</c:v>
                </c:pt>
                <c:pt idx="4">
                  <c:v>1136024</c:v>
                </c:pt>
                <c:pt idx="5">
                  <c:v>14944690</c:v>
                </c:pt>
                <c:pt idx="6">
                  <c:v>9042152</c:v>
                </c:pt>
                <c:pt idx="7">
                  <c:v>4316950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244864"/>
        <c:axId val="206246656"/>
      </c:barChart>
      <c:catAx>
        <c:axId val="206244864"/>
        <c:scaling>
          <c:orientation val="minMax"/>
        </c:scaling>
        <c:delete val="0"/>
        <c:axPos val="b"/>
        <c:majorTickMark val="out"/>
        <c:minorTickMark val="none"/>
        <c:tickLblPos val="nextTo"/>
        <c:crossAx val="206246656"/>
        <c:crosses val="autoZero"/>
        <c:auto val="1"/>
        <c:lblAlgn val="ctr"/>
        <c:lblOffset val="100"/>
        <c:noMultiLvlLbl val="0"/>
      </c:catAx>
      <c:valAx>
        <c:axId val="206246656"/>
        <c:scaling>
          <c:orientation val="minMax"/>
        </c:scaling>
        <c:delete val="0"/>
        <c:axPos val="l"/>
        <c:majorGridlines/>
        <c:numFmt formatCode="&quot;$&quot;\ #,##0.00" sourceLinked="1"/>
        <c:majorTickMark val="out"/>
        <c:minorTickMark val="none"/>
        <c:tickLblPos val="nextTo"/>
        <c:crossAx val="20624486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523875</xdr:colOff>
      <xdr:row>1</xdr:row>
      <xdr:rowOff>66675</xdr:rowOff>
    </xdr:from>
    <xdr:to>
      <xdr:col>6</xdr:col>
      <xdr:colOff>504825</xdr:colOff>
      <xdr:row>5</xdr:row>
      <xdr:rowOff>47625</xdr:rowOff>
    </xdr:to>
    <xdr:pic>
      <xdr:nvPicPr>
        <xdr:cNvPr id="2" name="0 Imagen" descr="Descripción: LOGO COLOEGI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1175" b="18846"/>
        <a:stretch>
          <a:fillRect/>
        </a:stretch>
      </xdr:blipFill>
      <xdr:spPr bwMode="auto">
        <a:xfrm>
          <a:off x="2047875" y="257175"/>
          <a:ext cx="3028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123825</xdr:colOff>
      <xdr:row>0</xdr:row>
      <xdr:rowOff>76200</xdr:rowOff>
    </xdr:from>
    <xdr:to>
      <xdr:col>2</xdr:col>
      <xdr:colOff>295275</xdr:colOff>
      <xdr:row>5</xdr:row>
      <xdr:rowOff>47625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76200"/>
          <a:ext cx="9334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104774</xdr:colOff>
      <xdr:row>13</xdr:row>
      <xdr:rowOff>19050</xdr:rowOff>
    </xdr:from>
    <xdr:to>
      <xdr:col>7</xdr:col>
      <xdr:colOff>498456</xdr:colOff>
      <xdr:row>26</xdr:row>
      <xdr:rowOff>123825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 b="52733"/>
        <a:stretch>
          <a:fillRect/>
        </a:stretch>
      </xdr:blipFill>
      <xdr:spPr bwMode="auto">
        <a:xfrm>
          <a:off x="104774" y="2514600"/>
          <a:ext cx="7108807" cy="25812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180975</xdr:colOff>
      <xdr:row>37</xdr:row>
      <xdr:rowOff>76200</xdr:rowOff>
    </xdr:from>
    <xdr:to>
      <xdr:col>3</xdr:col>
      <xdr:colOff>771525</xdr:colOff>
      <xdr:row>42</xdr:row>
      <xdr:rowOff>47625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42975" y="7172325"/>
          <a:ext cx="2324100" cy="914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152400</xdr:colOff>
      <xdr:row>44</xdr:row>
      <xdr:rowOff>114300</xdr:rowOff>
    </xdr:from>
    <xdr:to>
      <xdr:col>5</xdr:col>
      <xdr:colOff>66675</xdr:colOff>
      <xdr:row>47</xdr:row>
      <xdr:rowOff>133350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914400" y="8734425"/>
          <a:ext cx="3476625" cy="590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266700</xdr:colOff>
      <xdr:row>50</xdr:row>
      <xdr:rowOff>114300</xdr:rowOff>
    </xdr:from>
    <xdr:to>
      <xdr:col>4</xdr:col>
      <xdr:colOff>219075</xdr:colOff>
      <xdr:row>53</xdr:row>
      <xdr:rowOff>180975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1028700" y="9886950"/>
          <a:ext cx="2752725" cy="6477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76200</xdr:colOff>
      <xdr:row>56</xdr:row>
      <xdr:rowOff>57150</xdr:rowOff>
    </xdr:from>
    <xdr:to>
      <xdr:col>5</xdr:col>
      <xdr:colOff>209550</xdr:colOff>
      <xdr:row>61</xdr:row>
      <xdr:rowOff>28575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600200" y="10982325"/>
          <a:ext cx="2933700" cy="9239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977153</xdr:colOff>
      <xdr:row>0</xdr:row>
      <xdr:rowOff>172570</xdr:rowOff>
    </xdr:from>
    <xdr:to>
      <xdr:col>8</xdr:col>
      <xdr:colOff>979394</xdr:colOff>
      <xdr:row>4</xdr:row>
      <xdr:rowOff>152399</xdr:rowOff>
    </xdr:to>
    <xdr:sp macro="" textlink="">
      <xdr:nvSpPr>
        <xdr:cNvPr id="9" name="8 Rectángulo"/>
        <xdr:cNvSpPr/>
      </xdr:nvSpPr>
      <xdr:spPr>
        <a:xfrm>
          <a:off x="3200400" y="172570"/>
          <a:ext cx="7147112" cy="705970"/>
        </a:xfrm>
        <a:prstGeom prst="rect">
          <a:avLst/>
        </a:prstGeom>
        <a:ln>
          <a:solidFill>
            <a:srgbClr val="FF7C80"/>
          </a:solidFill>
        </a:ln>
        <a:effectLst>
          <a:glow rad="63500">
            <a:schemeClr val="accent2">
              <a:satMod val="1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AR" sz="3200"/>
            <a:t>ATENCIÓN</a:t>
          </a:r>
          <a:r>
            <a:rPr lang="es-AR" sz="3200" baseline="0"/>
            <a:t> AMBULATORIA</a:t>
          </a:r>
          <a:endParaRPr lang="es-AR" sz="3200"/>
        </a:p>
      </xdr:txBody>
    </xdr:sp>
    <xdr:clientData/>
  </xdr:twoCellAnchor>
  <xdr:twoCellAnchor>
    <xdr:from>
      <xdr:col>6</xdr:col>
      <xdr:colOff>1111624</xdr:colOff>
      <xdr:row>42</xdr:row>
      <xdr:rowOff>110937</xdr:rowOff>
    </xdr:from>
    <xdr:to>
      <xdr:col>11</xdr:col>
      <xdr:colOff>614083</xdr:colOff>
      <xdr:row>56</xdr:row>
      <xdr:rowOff>160242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414619</xdr:colOff>
      <xdr:row>62</xdr:row>
      <xdr:rowOff>23532</xdr:rowOff>
    </xdr:from>
    <xdr:to>
      <xdr:col>8</xdr:col>
      <xdr:colOff>33619</xdr:colOff>
      <xdr:row>76</xdr:row>
      <xdr:rowOff>99732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930590</xdr:colOff>
      <xdr:row>0</xdr:row>
      <xdr:rowOff>142334</xdr:rowOff>
    </xdr:from>
    <xdr:to>
      <xdr:col>4</xdr:col>
      <xdr:colOff>177842</xdr:colOff>
      <xdr:row>4</xdr:row>
      <xdr:rowOff>124324</xdr:rowOff>
    </xdr:to>
    <xdr:pic>
      <xdr:nvPicPr>
        <xdr:cNvPr id="12" name="11 Imagen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1183631">
          <a:off x="3093325" y="142334"/>
          <a:ext cx="1230693" cy="74399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G78"/>
  <sheetViews>
    <sheetView tabSelected="1" topLeftCell="A49" workbookViewId="0">
      <selection activeCell="D75" sqref="D75"/>
    </sheetView>
  </sheetViews>
  <sheetFormatPr baseColWidth="10" defaultRowHeight="14.4" x14ac:dyDescent="0.3"/>
  <cols>
    <col min="3" max="3" width="14.5546875" bestFit="1" customWidth="1"/>
    <col min="4" max="4" width="16" customWidth="1"/>
    <col min="7" max="8" width="24.44140625" bestFit="1" customWidth="1"/>
  </cols>
  <sheetData>
    <row r="8" spans="1:7" ht="15.6" x14ac:dyDescent="0.3">
      <c r="A8" s="15" t="s">
        <v>4</v>
      </c>
      <c r="B8" s="5"/>
      <c r="C8" s="5"/>
      <c r="D8" s="5"/>
      <c r="E8" s="5"/>
      <c r="F8" s="5"/>
      <c r="G8" s="5"/>
    </row>
    <row r="9" spans="1:7" ht="15.75" x14ac:dyDescent="0.25">
      <c r="A9" s="4"/>
      <c r="B9" s="4"/>
      <c r="C9" s="4"/>
      <c r="D9" s="5"/>
      <c r="E9" s="5"/>
      <c r="F9" s="5"/>
      <c r="G9" s="5"/>
    </row>
    <row r="12" spans="1:7" ht="15" x14ac:dyDescent="0.25">
      <c r="A12" t="s">
        <v>33</v>
      </c>
    </row>
    <row r="29" spans="1:2" ht="15.75" x14ac:dyDescent="0.25">
      <c r="A29" s="6" t="s">
        <v>34</v>
      </c>
    </row>
    <row r="31" spans="1:2" ht="15" x14ac:dyDescent="0.25">
      <c r="A31" t="s">
        <v>35</v>
      </c>
    </row>
    <row r="32" spans="1:2" ht="15" x14ac:dyDescent="0.25">
      <c r="B32" s="13" t="s">
        <v>36</v>
      </c>
    </row>
    <row r="33" spans="1:2" ht="15" x14ac:dyDescent="0.25">
      <c r="B33" t="s">
        <v>37</v>
      </c>
    </row>
    <row r="35" spans="1:2" ht="15.6" x14ac:dyDescent="0.3">
      <c r="A35" s="6" t="s">
        <v>38</v>
      </c>
    </row>
    <row r="37" spans="1:2" ht="15.6" x14ac:dyDescent="0.3">
      <c r="B37" s="17" t="s">
        <v>39</v>
      </c>
    </row>
    <row r="41" spans="1:2" ht="14.25" customHeight="1" x14ac:dyDescent="0.3"/>
    <row r="44" spans="1:2" ht="30.75" customHeight="1" x14ac:dyDescent="0.3">
      <c r="B44" s="17" t="s">
        <v>40</v>
      </c>
    </row>
    <row r="50" spans="1:2" ht="15.6" x14ac:dyDescent="0.3">
      <c r="A50" s="3"/>
      <c r="B50" s="17" t="s">
        <v>41</v>
      </c>
    </row>
    <row r="51" spans="1:2" ht="15.6" x14ac:dyDescent="0.3">
      <c r="A51" s="3"/>
    </row>
    <row r="56" spans="1:2" x14ac:dyDescent="0.3">
      <c r="A56" t="s">
        <v>42</v>
      </c>
    </row>
    <row r="64" spans="1:2" ht="15.6" x14ac:dyDescent="0.3">
      <c r="A64" s="3" t="s">
        <v>43</v>
      </c>
    </row>
    <row r="66" spans="1:4" ht="15.6" x14ac:dyDescent="0.3">
      <c r="A66" s="3" t="s">
        <v>44</v>
      </c>
    </row>
    <row r="68" spans="1:4" ht="15.6" x14ac:dyDescent="0.3">
      <c r="A68" s="3"/>
    </row>
    <row r="69" spans="1:4" x14ac:dyDescent="0.3">
      <c r="A69" s="7" t="s">
        <v>0</v>
      </c>
      <c r="B69" s="7" t="s">
        <v>1</v>
      </c>
      <c r="C69" s="8" t="s">
        <v>2</v>
      </c>
    </row>
    <row r="70" spans="1:4" x14ac:dyDescent="0.3">
      <c r="A70" s="14">
        <v>1</v>
      </c>
      <c r="B70" s="9">
        <v>1</v>
      </c>
      <c r="C70" s="10">
        <v>1</v>
      </c>
      <c r="D70" s="62"/>
    </row>
    <row r="71" spans="1:4" x14ac:dyDescent="0.3">
      <c r="A71" s="14">
        <v>2</v>
      </c>
      <c r="B71" s="9">
        <v>0.5</v>
      </c>
      <c r="C71" s="10">
        <v>0.5</v>
      </c>
      <c r="D71" s="62"/>
    </row>
    <row r="72" spans="1:4" x14ac:dyDescent="0.3">
      <c r="A72" s="14">
        <v>3</v>
      </c>
      <c r="B72" s="9">
        <v>1</v>
      </c>
      <c r="C72" s="10">
        <v>1</v>
      </c>
      <c r="D72" s="62"/>
    </row>
    <row r="73" spans="1:4" x14ac:dyDescent="0.3">
      <c r="A73" s="14">
        <v>4</v>
      </c>
      <c r="B73" s="9">
        <v>3</v>
      </c>
      <c r="C73" s="10">
        <v>1</v>
      </c>
      <c r="D73" s="62" t="s">
        <v>57</v>
      </c>
    </row>
    <row r="74" spans="1:4" x14ac:dyDescent="0.3">
      <c r="A74" s="14">
        <v>5</v>
      </c>
      <c r="B74" s="9">
        <v>1.5</v>
      </c>
      <c r="C74" s="10">
        <v>1.5</v>
      </c>
      <c r="D74" s="62"/>
    </row>
    <row r="75" spans="1:4" x14ac:dyDescent="0.3">
      <c r="A75" s="14">
        <v>6</v>
      </c>
      <c r="B75" s="9">
        <v>1.5</v>
      </c>
      <c r="C75" s="10">
        <v>1.5</v>
      </c>
      <c r="D75" s="62"/>
    </row>
    <row r="76" spans="1:4" ht="15" thickBot="1" x14ac:dyDescent="0.35">
      <c r="A76" s="14">
        <v>7</v>
      </c>
      <c r="B76" s="9">
        <v>1.5</v>
      </c>
      <c r="C76" s="10">
        <v>1.5</v>
      </c>
      <c r="D76" s="62"/>
    </row>
    <row r="77" spans="1:4" ht="15" thickBot="1" x14ac:dyDescent="0.35">
      <c r="B77" s="11" t="s">
        <v>3</v>
      </c>
      <c r="C77" s="12">
        <f>SUM(C70:C76)</f>
        <v>8</v>
      </c>
      <c r="D77" s="62"/>
    </row>
    <row r="78" spans="1:4" x14ac:dyDescent="0.3">
      <c r="D78" s="62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opLeftCell="A43" zoomScale="85" zoomScaleNormal="85" workbookViewId="0">
      <selection activeCell="D50" sqref="D50"/>
    </sheetView>
  </sheetViews>
  <sheetFormatPr baseColWidth="10" defaultRowHeight="14.4" x14ac:dyDescent="0.3"/>
  <cols>
    <col min="1" max="1" width="17.88671875" style="1" bestFit="1" customWidth="1"/>
    <col min="2" max="3" width="14.5546875" style="2" customWidth="1"/>
    <col min="4" max="4" width="15.109375" customWidth="1"/>
    <col min="5" max="5" width="19" style="1" customWidth="1"/>
    <col min="6" max="6" width="16.6640625" bestFit="1" customWidth="1"/>
    <col min="7" max="7" width="19.88671875" bestFit="1" customWidth="1"/>
    <col min="8" max="8" width="18.88671875" customWidth="1"/>
    <col min="9" max="9" width="14.33203125" bestFit="1" customWidth="1"/>
  </cols>
  <sheetData>
    <row r="1" spans="1:9" ht="15" x14ac:dyDescent="0.25">
      <c r="I1" s="16"/>
    </row>
    <row r="2" spans="1:9" x14ac:dyDescent="0.3">
      <c r="D2" s="40" t="s">
        <v>56</v>
      </c>
      <c r="E2" s="40"/>
      <c r="F2" s="40"/>
      <c r="G2" s="40"/>
      <c r="H2" s="40"/>
      <c r="I2" s="40"/>
    </row>
    <row r="3" spans="1:9" x14ac:dyDescent="0.3">
      <c r="D3" s="40"/>
      <c r="E3" s="40"/>
      <c r="F3" s="40"/>
      <c r="G3" s="40"/>
      <c r="H3" s="40"/>
      <c r="I3" s="40"/>
    </row>
    <row r="4" spans="1:9" x14ac:dyDescent="0.3">
      <c r="D4" s="40"/>
      <c r="E4" s="40"/>
      <c r="F4" s="40"/>
      <c r="G4" s="40"/>
      <c r="H4" s="40"/>
      <c r="I4" s="40"/>
    </row>
    <row r="5" spans="1:9" x14ac:dyDescent="0.3">
      <c r="D5" s="40"/>
      <c r="E5" s="40"/>
      <c r="F5" s="40"/>
      <c r="G5" s="40"/>
      <c r="H5" s="40"/>
      <c r="I5" s="40"/>
    </row>
    <row r="6" spans="1:9" x14ac:dyDescent="0.3">
      <c r="B6" s="32" t="s">
        <v>7</v>
      </c>
      <c r="C6" s="32" t="s">
        <v>5</v>
      </c>
      <c r="D6" s="32" t="s">
        <v>18</v>
      </c>
      <c r="E6" s="32" t="s">
        <v>32</v>
      </c>
      <c r="F6" s="32" t="s">
        <v>27</v>
      </c>
      <c r="G6" s="33" t="s">
        <v>28</v>
      </c>
      <c r="H6" s="32" t="s">
        <v>29</v>
      </c>
      <c r="I6" s="32" t="s">
        <v>30</v>
      </c>
    </row>
    <row r="7" spans="1:9" x14ac:dyDescent="0.3">
      <c r="B7" s="34">
        <v>43116</v>
      </c>
      <c r="C7" s="35" t="s">
        <v>6</v>
      </c>
      <c r="D7" s="35" t="s">
        <v>19</v>
      </c>
      <c r="E7" s="35">
        <v>2</v>
      </c>
      <c r="F7" s="36">
        <v>9379</v>
      </c>
      <c r="G7" s="36">
        <v>1000</v>
      </c>
      <c r="H7" s="36">
        <f>F7*E7</f>
        <v>18758</v>
      </c>
      <c r="I7" s="37">
        <f>H7-G7</f>
        <v>17758</v>
      </c>
    </row>
    <row r="8" spans="1:9" x14ac:dyDescent="0.3">
      <c r="B8" s="34">
        <v>42737</v>
      </c>
      <c r="C8" s="35" t="s">
        <v>8</v>
      </c>
      <c r="D8" s="35" t="s">
        <v>20</v>
      </c>
      <c r="E8" s="35">
        <v>1</v>
      </c>
      <c r="F8" s="36">
        <v>1945</v>
      </c>
      <c r="G8" s="38" t="s">
        <v>31</v>
      </c>
      <c r="H8" s="36">
        <f>F8*E8</f>
        <v>1945</v>
      </c>
      <c r="I8" s="37">
        <f>H8-0</f>
        <v>1945</v>
      </c>
    </row>
    <row r="9" spans="1:9" ht="15" x14ac:dyDescent="0.25">
      <c r="B9" s="34">
        <v>43847</v>
      </c>
      <c r="C9" s="35" t="s">
        <v>9</v>
      </c>
      <c r="D9" s="35" t="s">
        <v>21</v>
      </c>
      <c r="E9" s="35">
        <v>5</v>
      </c>
      <c r="F9" s="36">
        <v>3588</v>
      </c>
      <c r="G9" s="36">
        <v>500</v>
      </c>
      <c r="H9" s="36">
        <f t="shared" ref="H9:H35" si="0">F9*E9</f>
        <v>17940</v>
      </c>
      <c r="I9" s="37">
        <f t="shared" ref="I9:I34" si="1">H9-G9</f>
        <v>17440</v>
      </c>
    </row>
    <row r="10" spans="1:9" x14ac:dyDescent="0.3">
      <c r="B10" s="34">
        <v>44571</v>
      </c>
      <c r="C10" s="35" t="s">
        <v>10</v>
      </c>
      <c r="D10" s="35" t="s">
        <v>22</v>
      </c>
      <c r="E10" s="35">
        <v>3</v>
      </c>
      <c r="F10" s="36">
        <v>1438</v>
      </c>
      <c r="G10" s="36">
        <v>650</v>
      </c>
      <c r="H10" s="36">
        <f t="shared" si="0"/>
        <v>4314</v>
      </c>
      <c r="I10" s="37">
        <f t="shared" si="1"/>
        <v>3664</v>
      </c>
    </row>
    <row r="11" spans="1:9" x14ac:dyDescent="0.3">
      <c r="B11" s="34">
        <v>43479</v>
      </c>
      <c r="C11" s="35" t="s">
        <v>11</v>
      </c>
      <c r="D11" s="35" t="s">
        <v>23</v>
      </c>
      <c r="E11" s="35">
        <v>1</v>
      </c>
      <c r="F11" s="36">
        <v>1138024</v>
      </c>
      <c r="G11" s="36">
        <v>2000</v>
      </c>
      <c r="H11" s="36">
        <f t="shared" si="0"/>
        <v>1138024</v>
      </c>
      <c r="I11" s="37">
        <f>H11-G11</f>
        <v>1136024</v>
      </c>
    </row>
    <row r="12" spans="1:9" x14ac:dyDescent="0.3">
      <c r="A12" s="21"/>
      <c r="B12" s="34">
        <v>43128</v>
      </c>
      <c r="C12" s="35" t="s">
        <v>12</v>
      </c>
      <c r="D12" s="35" t="s">
        <v>24</v>
      </c>
      <c r="E12" s="35">
        <v>9</v>
      </c>
      <c r="F12" s="36">
        <v>1660560</v>
      </c>
      <c r="G12" s="36">
        <v>350</v>
      </c>
      <c r="H12" s="36">
        <f t="shared" si="0"/>
        <v>14945040</v>
      </c>
      <c r="I12" s="37">
        <f>H12-G12</f>
        <v>14944690</v>
      </c>
    </row>
    <row r="13" spans="1:9" ht="15" x14ac:dyDescent="0.25">
      <c r="B13" s="34">
        <v>44225</v>
      </c>
      <c r="C13" s="35" t="s">
        <v>13</v>
      </c>
      <c r="D13" s="35" t="s">
        <v>25</v>
      </c>
      <c r="E13" s="35">
        <v>12</v>
      </c>
      <c r="F13" s="36">
        <v>753571</v>
      </c>
      <c r="G13" s="36">
        <v>700</v>
      </c>
      <c r="H13" s="36">
        <f t="shared" si="0"/>
        <v>9042852</v>
      </c>
      <c r="I13" s="37">
        <f t="shared" si="1"/>
        <v>9042152</v>
      </c>
    </row>
    <row r="14" spans="1:9" x14ac:dyDescent="0.3">
      <c r="B14" s="34">
        <v>43838</v>
      </c>
      <c r="C14" s="35" t="s">
        <v>14</v>
      </c>
      <c r="D14" s="35" t="s">
        <v>26</v>
      </c>
      <c r="E14" s="35">
        <v>2</v>
      </c>
      <c r="F14" s="36">
        <v>2158475</v>
      </c>
      <c r="G14" s="38" t="s">
        <v>31</v>
      </c>
      <c r="H14" s="36">
        <f t="shared" si="0"/>
        <v>4316950</v>
      </c>
      <c r="I14" s="37">
        <f>H14-0</f>
        <v>4316950</v>
      </c>
    </row>
    <row r="15" spans="1:9" ht="15" x14ac:dyDescent="0.25">
      <c r="B15" s="34">
        <v>42737</v>
      </c>
      <c r="C15" s="35" t="s">
        <v>16</v>
      </c>
      <c r="D15" s="35" t="s">
        <v>26</v>
      </c>
      <c r="E15" s="35">
        <v>1</v>
      </c>
      <c r="F15" s="36">
        <v>627348</v>
      </c>
      <c r="G15" s="36">
        <v>650</v>
      </c>
      <c r="H15" s="36">
        <f t="shared" si="0"/>
        <v>627348</v>
      </c>
      <c r="I15" s="37">
        <f t="shared" si="1"/>
        <v>626698</v>
      </c>
    </row>
    <row r="16" spans="1:9" ht="15" x14ac:dyDescent="0.25">
      <c r="B16" s="34">
        <v>44571</v>
      </c>
      <c r="C16" s="35" t="s">
        <v>15</v>
      </c>
      <c r="D16" s="35" t="s">
        <v>20</v>
      </c>
      <c r="E16" s="35">
        <v>3</v>
      </c>
      <c r="F16" s="36">
        <v>2042768</v>
      </c>
      <c r="G16" s="36">
        <v>350</v>
      </c>
      <c r="H16" s="36">
        <f t="shared" si="0"/>
        <v>6128304</v>
      </c>
      <c r="I16" s="37">
        <f t="shared" si="1"/>
        <v>6127954</v>
      </c>
    </row>
    <row r="17" spans="2:9" ht="15" x14ac:dyDescent="0.25">
      <c r="B17" s="34">
        <v>43170</v>
      </c>
      <c r="C17" s="35" t="s">
        <v>9</v>
      </c>
      <c r="D17" s="35" t="s">
        <v>19</v>
      </c>
      <c r="E17" s="35">
        <v>4</v>
      </c>
      <c r="F17" s="36">
        <v>1647695</v>
      </c>
      <c r="G17" s="38" t="s">
        <v>31</v>
      </c>
      <c r="H17" s="36">
        <f t="shared" si="0"/>
        <v>6590780</v>
      </c>
      <c r="I17" s="37">
        <f>H17-0</f>
        <v>6590780</v>
      </c>
    </row>
    <row r="18" spans="2:9" x14ac:dyDescent="0.3">
      <c r="B18" s="34">
        <v>43112</v>
      </c>
      <c r="C18" s="35" t="s">
        <v>6</v>
      </c>
      <c r="D18" s="35" t="s">
        <v>23</v>
      </c>
      <c r="E18" s="35">
        <v>6</v>
      </c>
      <c r="F18" s="36">
        <v>999328</v>
      </c>
      <c r="G18" s="36">
        <v>2000</v>
      </c>
      <c r="H18" s="36">
        <f t="shared" si="0"/>
        <v>5995968</v>
      </c>
      <c r="I18" s="37">
        <f t="shared" si="1"/>
        <v>5993968</v>
      </c>
    </row>
    <row r="19" spans="2:9" x14ac:dyDescent="0.3">
      <c r="B19" s="34">
        <v>44225</v>
      </c>
      <c r="C19" s="35" t="s">
        <v>10</v>
      </c>
      <c r="D19" s="35" t="s">
        <v>20</v>
      </c>
      <c r="E19" s="35">
        <v>1</v>
      </c>
      <c r="F19" s="36">
        <v>2937300</v>
      </c>
      <c r="G19" s="36">
        <v>1000</v>
      </c>
      <c r="H19" s="36">
        <f t="shared" si="0"/>
        <v>2937300</v>
      </c>
      <c r="I19" s="37">
        <f t="shared" si="1"/>
        <v>2936300</v>
      </c>
    </row>
    <row r="20" spans="2:9" ht="15" x14ac:dyDescent="0.25">
      <c r="B20" s="34">
        <v>43479</v>
      </c>
      <c r="C20" s="35" t="s">
        <v>16</v>
      </c>
      <c r="D20" s="35" t="s">
        <v>26</v>
      </c>
      <c r="E20" s="35">
        <v>1</v>
      </c>
      <c r="F20" s="36">
        <v>664700</v>
      </c>
      <c r="G20" s="36">
        <v>350</v>
      </c>
      <c r="H20" s="36">
        <f t="shared" si="0"/>
        <v>664700</v>
      </c>
      <c r="I20" s="37">
        <f t="shared" si="1"/>
        <v>664350</v>
      </c>
    </row>
    <row r="21" spans="2:9" x14ac:dyDescent="0.3">
      <c r="B21" s="34">
        <v>44225</v>
      </c>
      <c r="C21" s="35" t="s">
        <v>6</v>
      </c>
      <c r="D21" s="35" t="s">
        <v>26</v>
      </c>
      <c r="E21" s="35">
        <v>8</v>
      </c>
      <c r="F21" s="36">
        <v>1188090</v>
      </c>
      <c r="G21" s="38" t="s">
        <v>31</v>
      </c>
      <c r="H21" s="36">
        <f t="shared" si="0"/>
        <v>9504720</v>
      </c>
      <c r="I21" s="37">
        <f>H21-0</f>
        <v>9504720</v>
      </c>
    </row>
    <row r="22" spans="2:9" ht="15" x14ac:dyDescent="0.25">
      <c r="B22" s="34">
        <v>43838</v>
      </c>
      <c r="C22" s="35" t="s">
        <v>9</v>
      </c>
      <c r="D22" s="35" t="s">
        <v>26</v>
      </c>
      <c r="E22" s="35">
        <v>10</v>
      </c>
      <c r="F22" s="36">
        <v>1385910</v>
      </c>
      <c r="G22" s="36">
        <v>650</v>
      </c>
      <c r="H22" s="36">
        <f t="shared" si="0"/>
        <v>13859100</v>
      </c>
      <c r="I22" s="37">
        <f t="shared" si="1"/>
        <v>13858450</v>
      </c>
    </row>
    <row r="23" spans="2:9" ht="15" x14ac:dyDescent="0.25">
      <c r="B23" s="34">
        <v>43250</v>
      </c>
      <c r="C23" s="35" t="s">
        <v>9</v>
      </c>
      <c r="D23" s="35" t="s">
        <v>19</v>
      </c>
      <c r="E23" s="35">
        <v>3</v>
      </c>
      <c r="F23" s="36">
        <v>1800516</v>
      </c>
      <c r="G23" s="38" t="s">
        <v>31</v>
      </c>
      <c r="H23" s="36">
        <f t="shared" si="0"/>
        <v>5401548</v>
      </c>
      <c r="I23" s="37">
        <f>H23-0</f>
        <v>5401548</v>
      </c>
    </row>
    <row r="24" spans="2:9" x14ac:dyDescent="0.3">
      <c r="B24" s="34">
        <v>44571</v>
      </c>
      <c r="C24" s="35" t="s">
        <v>17</v>
      </c>
      <c r="D24" s="35" t="s">
        <v>26</v>
      </c>
      <c r="E24" s="35">
        <v>8</v>
      </c>
      <c r="F24" s="36">
        <v>1679605</v>
      </c>
      <c r="G24" s="36">
        <v>2000</v>
      </c>
      <c r="H24" s="36">
        <f t="shared" si="0"/>
        <v>13436840</v>
      </c>
      <c r="I24" s="37">
        <f t="shared" si="1"/>
        <v>13434840</v>
      </c>
    </row>
    <row r="25" spans="2:9" x14ac:dyDescent="0.3">
      <c r="B25" s="34">
        <v>43479</v>
      </c>
      <c r="C25" s="35" t="s">
        <v>6</v>
      </c>
      <c r="D25" s="35" t="s">
        <v>20</v>
      </c>
      <c r="E25" s="35">
        <v>7</v>
      </c>
      <c r="F25" s="36">
        <v>731700</v>
      </c>
      <c r="G25" s="36">
        <v>700</v>
      </c>
      <c r="H25" s="36">
        <f t="shared" si="0"/>
        <v>5121900</v>
      </c>
      <c r="I25" s="37">
        <f t="shared" si="1"/>
        <v>5121200</v>
      </c>
    </row>
    <row r="26" spans="2:9" x14ac:dyDescent="0.3">
      <c r="B26" s="34">
        <v>44571</v>
      </c>
      <c r="C26" s="35" t="s">
        <v>17</v>
      </c>
      <c r="D26" s="35" t="s">
        <v>20</v>
      </c>
      <c r="E26" s="35">
        <v>13</v>
      </c>
      <c r="F26" s="36">
        <v>779868</v>
      </c>
      <c r="G26" s="36">
        <v>650</v>
      </c>
      <c r="H26" s="36">
        <f t="shared" si="0"/>
        <v>10138284</v>
      </c>
      <c r="I26" s="37">
        <f t="shared" si="1"/>
        <v>10137634</v>
      </c>
    </row>
    <row r="27" spans="2:9" x14ac:dyDescent="0.3">
      <c r="B27" s="34">
        <v>43121</v>
      </c>
      <c r="C27" s="35" t="s">
        <v>17</v>
      </c>
      <c r="D27" s="35" t="s">
        <v>20</v>
      </c>
      <c r="E27" s="35">
        <v>9</v>
      </c>
      <c r="F27" s="36">
        <v>2020992</v>
      </c>
      <c r="G27" s="38" t="s">
        <v>31</v>
      </c>
      <c r="H27" s="36">
        <f t="shared" si="0"/>
        <v>18188928</v>
      </c>
      <c r="I27" s="37">
        <f>H27-0</f>
        <v>18188928</v>
      </c>
    </row>
    <row r="28" spans="2:9" ht="15" x14ac:dyDescent="0.25">
      <c r="B28" s="34">
        <v>43312</v>
      </c>
      <c r="C28" s="35" t="s">
        <v>16</v>
      </c>
      <c r="D28" s="35" t="s">
        <v>26</v>
      </c>
      <c r="E28" s="35">
        <v>2</v>
      </c>
      <c r="F28" s="36">
        <v>492156</v>
      </c>
      <c r="G28" s="36">
        <v>2000</v>
      </c>
      <c r="H28" s="36">
        <f t="shared" si="0"/>
        <v>984312</v>
      </c>
      <c r="I28" s="37">
        <f t="shared" si="1"/>
        <v>982312</v>
      </c>
    </row>
    <row r="29" spans="2:9" x14ac:dyDescent="0.3">
      <c r="B29" s="34">
        <v>43838</v>
      </c>
      <c r="C29" s="35" t="s">
        <v>9</v>
      </c>
      <c r="D29" s="35" t="s">
        <v>26</v>
      </c>
      <c r="E29" s="35">
        <v>4</v>
      </c>
      <c r="F29" s="36">
        <v>474600</v>
      </c>
      <c r="G29" s="36">
        <v>1000</v>
      </c>
      <c r="H29" s="36">
        <f t="shared" si="0"/>
        <v>1898400</v>
      </c>
      <c r="I29" s="37">
        <f t="shared" si="1"/>
        <v>1897400</v>
      </c>
    </row>
    <row r="30" spans="2:9" x14ac:dyDescent="0.3">
      <c r="B30" s="34">
        <v>44571</v>
      </c>
      <c r="C30" s="35" t="s">
        <v>6</v>
      </c>
      <c r="D30" s="35" t="s">
        <v>26</v>
      </c>
      <c r="E30" s="35">
        <v>6</v>
      </c>
      <c r="F30" s="36">
        <v>995520</v>
      </c>
      <c r="G30" s="36">
        <v>650</v>
      </c>
      <c r="H30" s="36">
        <f t="shared" si="0"/>
        <v>5973120</v>
      </c>
      <c r="I30" s="37">
        <f t="shared" si="1"/>
        <v>5972470</v>
      </c>
    </row>
    <row r="31" spans="2:9" x14ac:dyDescent="0.3">
      <c r="B31" s="34">
        <v>43361</v>
      </c>
      <c r="C31" s="35" t="s">
        <v>6</v>
      </c>
      <c r="D31" s="35" t="s">
        <v>19</v>
      </c>
      <c r="E31" s="35">
        <v>1</v>
      </c>
      <c r="F31" s="36">
        <v>1107108</v>
      </c>
      <c r="G31" s="36">
        <v>2000</v>
      </c>
      <c r="H31" s="36">
        <f t="shared" si="0"/>
        <v>1107108</v>
      </c>
      <c r="I31" s="37">
        <f t="shared" si="1"/>
        <v>1105108</v>
      </c>
    </row>
    <row r="32" spans="2:9" x14ac:dyDescent="0.3">
      <c r="B32" s="34">
        <v>43479</v>
      </c>
      <c r="C32" s="35" t="s">
        <v>9</v>
      </c>
      <c r="D32" s="35" t="s">
        <v>19</v>
      </c>
      <c r="E32" s="35">
        <v>1</v>
      </c>
      <c r="F32" s="36">
        <v>1449629</v>
      </c>
      <c r="G32" s="36">
        <v>1000</v>
      </c>
      <c r="H32" s="36">
        <f t="shared" si="0"/>
        <v>1449629</v>
      </c>
      <c r="I32" s="37">
        <f t="shared" si="1"/>
        <v>1448629</v>
      </c>
    </row>
    <row r="33" spans="2:10" x14ac:dyDescent="0.3">
      <c r="B33" s="34">
        <v>44571</v>
      </c>
      <c r="C33" s="35" t="s">
        <v>10</v>
      </c>
      <c r="D33" s="35" t="s">
        <v>23</v>
      </c>
      <c r="E33" s="35">
        <v>2</v>
      </c>
      <c r="F33" s="36">
        <v>924294</v>
      </c>
      <c r="G33" s="38" t="s">
        <v>31</v>
      </c>
      <c r="H33" s="36">
        <f t="shared" si="0"/>
        <v>1848588</v>
      </c>
      <c r="I33" s="37">
        <f>H33-0</f>
        <v>1848588</v>
      </c>
      <c r="J33" s="39"/>
    </row>
    <row r="34" spans="2:10" x14ac:dyDescent="0.3">
      <c r="B34" s="34">
        <v>43838</v>
      </c>
      <c r="C34" s="35" t="s">
        <v>6</v>
      </c>
      <c r="D34" s="35" t="s">
        <v>24</v>
      </c>
      <c r="E34" s="35">
        <v>7</v>
      </c>
      <c r="F34" s="36">
        <v>1024380</v>
      </c>
      <c r="G34" s="36">
        <v>650</v>
      </c>
      <c r="H34" s="36">
        <f t="shared" si="0"/>
        <v>7170660</v>
      </c>
      <c r="I34" s="37">
        <f t="shared" si="1"/>
        <v>7170010</v>
      </c>
    </row>
    <row r="35" spans="2:10" x14ac:dyDescent="0.3">
      <c r="B35" s="34">
        <v>42737</v>
      </c>
      <c r="C35" s="35" t="s">
        <v>10</v>
      </c>
      <c r="D35" s="35" t="s">
        <v>19</v>
      </c>
      <c r="E35" s="35">
        <v>3</v>
      </c>
      <c r="F35" s="36">
        <v>472615</v>
      </c>
      <c r="G35" s="38" t="s">
        <v>31</v>
      </c>
      <c r="H35" s="36">
        <f t="shared" si="0"/>
        <v>1417845</v>
      </c>
      <c r="I35" s="37">
        <f>H35-0</f>
        <v>1417845</v>
      </c>
    </row>
    <row r="36" spans="2:10" ht="15" thickBot="1" x14ac:dyDescent="0.35"/>
    <row r="37" spans="2:10" x14ac:dyDescent="0.3">
      <c r="B37" s="41" t="s">
        <v>45</v>
      </c>
      <c r="C37" s="44" t="s">
        <v>46</v>
      </c>
      <c r="D37" s="45"/>
    </row>
    <row r="38" spans="2:10" x14ac:dyDescent="0.3">
      <c r="B38" s="42"/>
      <c r="C38" s="57">
        <f>E26</f>
        <v>13</v>
      </c>
      <c r="D38" s="19" t="s">
        <v>48</v>
      </c>
    </row>
    <row r="39" spans="2:10" x14ac:dyDescent="0.3">
      <c r="B39" s="42"/>
      <c r="C39" s="46" t="s">
        <v>47</v>
      </c>
      <c r="D39" s="47"/>
    </row>
    <row r="40" spans="2:10" ht="15" thickBot="1" x14ac:dyDescent="0.35">
      <c r="B40" s="43"/>
      <c r="C40" s="58">
        <f>E31</f>
        <v>1</v>
      </c>
      <c r="D40" s="20" t="s">
        <v>49</v>
      </c>
    </row>
    <row r="41" spans="2:10" ht="15" thickBot="1" x14ac:dyDescent="0.35">
      <c r="F41" s="24"/>
    </row>
    <row r="42" spans="2:10" x14ac:dyDescent="0.3">
      <c r="B42" s="48" t="s">
        <v>50</v>
      </c>
      <c r="C42" s="49"/>
      <c r="D42" s="50"/>
    </row>
    <row r="43" spans="2:10" ht="15" thickBot="1" x14ac:dyDescent="0.35">
      <c r="B43" s="59">
        <f>E7+E9+E10+E11+E12+E13+E15+E16+E18+E19+E20+E22+E24+E25+E26+E28+E29+E30+E31+E32+E34</f>
        <v>103</v>
      </c>
      <c r="C43" s="60"/>
      <c r="D43" s="61"/>
    </row>
    <row r="44" spans="2:10" ht="15" thickBot="1" x14ac:dyDescent="0.35">
      <c r="D44" s="22"/>
    </row>
    <row r="45" spans="2:10" x14ac:dyDescent="0.3">
      <c r="B45" s="51" t="s">
        <v>51</v>
      </c>
      <c r="C45" s="52"/>
      <c r="D45" s="55">
        <f>AVERAGE(F7:F35)</f>
        <v>1074934.551724138</v>
      </c>
    </row>
    <row r="46" spans="2:10" ht="15" thickBot="1" x14ac:dyDescent="0.35">
      <c r="B46" s="53"/>
      <c r="C46" s="54"/>
      <c r="D46" s="56"/>
      <c r="E46" s="21"/>
    </row>
    <row r="47" spans="2:10" x14ac:dyDescent="0.3">
      <c r="C47" s="18"/>
      <c r="D47" s="23"/>
    </row>
    <row r="48" spans="2:10" x14ac:dyDescent="0.3">
      <c r="B48" s="29" t="s">
        <v>52</v>
      </c>
      <c r="C48" s="29" t="s">
        <v>53</v>
      </c>
      <c r="D48" s="29" t="s">
        <v>54</v>
      </c>
      <c r="F48" s="1" t="s">
        <v>55</v>
      </c>
      <c r="G48" s="1">
        <f>SUM(E7:E35)</f>
        <v>135</v>
      </c>
    </row>
    <row r="49" spans="2:4" x14ac:dyDescent="0.3">
      <c r="B49" s="30" t="s">
        <v>19</v>
      </c>
      <c r="C49" s="27">
        <f>E7+E17+E23+E31+E32+E35</f>
        <v>14</v>
      </c>
      <c r="D49" s="28">
        <f>((C49*100%)/G48)</f>
        <v>0.1037037037037037</v>
      </c>
    </row>
    <row r="50" spans="2:4" x14ac:dyDescent="0.3">
      <c r="B50" s="31" t="s">
        <v>20</v>
      </c>
      <c r="C50" s="25">
        <f>E8+E19+E16+E25+E26+E27</f>
        <v>34</v>
      </c>
      <c r="D50" s="26">
        <f>((C50*100%)/G48)</f>
        <v>0.25185185185185183</v>
      </c>
    </row>
    <row r="51" spans="2:4" x14ac:dyDescent="0.3">
      <c r="B51" s="30" t="s">
        <v>26</v>
      </c>
      <c r="C51" s="27">
        <f>E14+E15+E20+E21+E22+E24+E29+E28+E30</f>
        <v>42</v>
      </c>
      <c r="D51" s="28">
        <f>((C51*100%)/G48)</f>
        <v>0.31111111111111112</v>
      </c>
    </row>
  </sheetData>
  <mergeCells count="8">
    <mergeCell ref="B43:D43"/>
    <mergeCell ref="B45:C46"/>
    <mergeCell ref="D45:D46"/>
    <mergeCell ref="D2:I5"/>
    <mergeCell ref="B37:B40"/>
    <mergeCell ref="C37:D37"/>
    <mergeCell ref="C39:D39"/>
    <mergeCell ref="B42:D42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8" sqref="D18"/>
    </sheetView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Consignas</vt:lpstr>
      <vt:lpstr>Tabla1</vt:lpstr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</dc:creator>
  <cp:lastModifiedBy>Ceci</cp:lastModifiedBy>
  <dcterms:created xsi:type="dcterms:W3CDTF">2019-08-16T00:49:15Z</dcterms:created>
  <dcterms:modified xsi:type="dcterms:W3CDTF">2022-04-29T17:46:15Z</dcterms:modified>
</cp:coreProperties>
</file>