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doy\Desktop\Certificate\Hu\"/>
    </mc:Choice>
  </mc:AlternateContent>
  <bookViews>
    <workbookView xWindow="0" yWindow="0" windowWidth="20490" windowHeight="7620" activeTab="1"/>
  </bookViews>
  <sheets>
    <sheet name="Hoja1" sheetId="2" r:id="rId1"/>
    <sheet name="Hoja2" sheetId="3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I26" i="3" l="1"/>
  <c r="I27" i="3"/>
  <c r="E41" i="3"/>
  <c r="D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F25" i="3"/>
  <c r="F26" i="3" s="1"/>
  <c r="F27" i="3" s="1"/>
  <c r="I28" i="3" s="1"/>
  <c r="H20" i="3"/>
  <c r="G20" i="3"/>
  <c r="F20" i="3"/>
  <c r="E20" i="3"/>
  <c r="D20" i="3"/>
  <c r="D41" i="2"/>
  <c r="E27" i="2" s="1"/>
  <c r="I27" i="2"/>
  <c r="I26" i="2"/>
  <c r="E25" i="2"/>
  <c r="F25" i="2" s="1"/>
  <c r="H20" i="2"/>
  <c r="G20" i="2"/>
  <c r="F20" i="2"/>
  <c r="E20" i="2"/>
  <c r="D20" i="2"/>
  <c r="F28" i="3" l="1"/>
  <c r="I29" i="3" s="1"/>
  <c r="E40" i="2"/>
  <c r="E38" i="2"/>
  <c r="E36" i="2"/>
  <c r="E34" i="2"/>
  <c r="E32" i="2"/>
  <c r="E30" i="2"/>
  <c r="E28" i="2"/>
  <c r="E26" i="2"/>
  <c r="F26" i="2" s="1"/>
  <c r="F27" i="2" s="1"/>
  <c r="E39" i="2"/>
  <c r="E37" i="2"/>
  <c r="E35" i="2"/>
  <c r="E33" i="2"/>
  <c r="E31" i="2"/>
  <c r="E29" i="2"/>
  <c r="F29" i="3" l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I32" i="3"/>
  <c r="I33" i="3" s="1"/>
  <c r="I34" i="3" s="1"/>
  <c r="I28" i="2"/>
  <c r="F28" i="2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I29" i="2"/>
  <c r="I32" i="2" s="1"/>
  <c r="I33" i="2" s="1"/>
  <c r="I34" i="2" s="1"/>
</calcChain>
</file>

<file path=xl/comments1.xml><?xml version="1.0" encoding="utf-8"?>
<comments xmlns="http://schemas.openxmlformats.org/spreadsheetml/2006/main">
  <authors>
    <author>Equipo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Fercha de Ensayo: 19/12/17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20/12/17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21/12/17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28/12/17</t>
        </r>
      </text>
    </comment>
    <comment ref="D24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20/12/17</t>
        </r>
      </text>
    </comment>
    <comment ref="F24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</commentList>
</comments>
</file>

<file path=xl/comments2.xml><?xml version="1.0" encoding="utf-8"?>
<comments xmlns="http://schemas.openxmlformats.org/spreadsheetml/2006/main">
  <authors>
    <author>Equipo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Fercha de Ensayo: 19/12/17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20/12/17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21/12/17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28/12/17</t>
        </r>
      </text>
    </comment>
    <comment ref="D24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20/12/17</t>
        </r>
      </text>
    </comment>
    <comment ref="F24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</commentList>
</comments>
</file>

<file path=xl/sharedStrings.xml><?xml version="1.0" encoding="utf-8"?>
<sst xmlns="http://schemas.openxmlformats.org/spreadsheetml/2006/main" count="110" uniqueCount="38">
  <si>
    <r>
      <t>Abertura (</t>
    </r>
    <r>
      <rPr>
        <b/>
        <sz val="11"/>
        <color theme="1"/>
        <rFont val="Calibri"/>
        <family val="2"/>
      </rPr>
      <t>μ)</t>
    </r>
  </si>
  <si>
    <t>Intervalo (#)</t>
  </si>
  <si>
    <t>Alimentación</t>
  </si>
  <si>
    <t>0,5 min</t>
  </si>
  <si>
    <t>1 min</t>
  </si>
  <si>
    <t>2 min</t>
  </si>
  <si>
    <t>3 min</t>
  </si>
  <si>
    <t>6/8</t>
  </si>
  <si>
    <t>8/10</t>
  </si>
  <si>
    <t>10/14</t>
  </si>
  <si>
    <t>14/20</t>
  </si>
  <si>
    <t>20/30</t>
  </si>
  <si>
    <t>30/40</t>
  </si>
  <si>
    <t>40/50</t>
  </si>
  <si>
    <t>50/70</t>
  </si>
  <si>
    <t>70/100</t>
  </si>
  <si>
    <t>100/140</t>
  </si>
  <si>
    <t>140/200</t>
  </si>
  <si>
    <t>200/270</t>
  </si>
  <si>
    <t>270/325</t>
  </si>
  <si>
    <t>325/400</t>
  </si>
  <si>
    <t>400/Fondo</t>
  </si>
  <si>
    <t>&lt; 37</t>
  </si>
  <si>
    <t>Fondo</t>
  </si>
  <si>
    <t>TOTAL</t>
  </si>
  <si>
    <t xml:space="preserve">% Retenido </t>
  </si>
  <si>
    <t>% Pasante</t>
  </si>
  <si>
    <t>P2=</t>
  </si>
  <si>
    <t>P1=</t>
  </si>
  <si>
    <t>T2=</t>
  </si>
  <si>
    <t>T1=</t>
  </si>
  <si>
    <t>M=</t>
  </si>
  <si>
    <t>Logx80%</t>
  </si>
  <si>
    <t>P80</t>
  </si>
  <si>
    <r>
      <t>Abertura (</t>
    </r>
    <r>
      <rPr>
        <b/>
        <sz val="11"/>
        <color theme="0"/>
        <rFont val="Calibri"/>
        <family val="2"/>
      </rPr>
      <t>μ)</t>
    </r>
  </si>
  <si>
    <r>
      <t>Abertura (</t>
    </r>
    <r>
      <rPr>
        <b/>
        <sz val="12"/>
        <color theme="1"/>
        <rFont val="Calibri"/>
        <family val="2"/>
      </rPr>
      <t>μ)</t>
    </r>
  </si>
  <si>
    <t>Logx80%=</t>
  </si>
  <si>
    <t>P80=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</si>
</sst>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gradientFill type="path" left="0.5" right="0.5" top="0.5" bottom="0.5">
        <stop position="0">
          <color theme="8"/>
        </stop>
        <stop position="1">
          <color theme="3"/>
        </stop>
      </gradientFill>
    </fill>
    <fill>
      <patternFill patternType="darkUp">
        <fgColor theme="8" tint="0.79992065187536243"/>
        <bgColor auto="1"/>
      </patternFill>
    </fill>
    <fill>
      <gradientFill degree="180">
        <stop position="0">
          <color theme="8"/>
        </stop>
        <stop position="1">
          <color theme="3"/>
        </stop>
      </gradientFill>
    </fill>
    <fill>
      <patternFill patternType="darkUp">
        <fgColor theme="8" tint="0.79998168889431442"/>
        <bgColor indexed="65"/>
      </patternFill>
    </fill>
    <fill>
      <gradientFill type="path" left="0.5" right="0.5" top="0.5" bottom="0.5">
        <stop position="0">
          <color theme="1" tint="0.34900967436750391"/>
        </stop>
        <stop position="1">
          <color theme="1"/>
        </stop>
      </gradientFill>
    </fill>
    <fill>
      <patternFill patternType="solid">
        <fgColor theme="7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1E001E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3" fillId="0" borderId="11" xfId="0" applyFon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4" xfId="0" applyBorder="1" applyAlignment="1">
      <alignment horizontal="center"/>
    </xf>
    <xf numFmtId="2" fontId="0" fillId="0" borderId="5" xfId="0" applyNumberFormat="1" applyBorder="1"/>
    <xf numFmtId="1" fontId="0" fillId="0" borderId="5" xfId="0" applyNumberFormat="1" applyBorder="1"/>
    <xf numFmtId="165" fontId="0" fillId="0" borderId="5" xfId="0" applyNumberFormat="1" applyBorder="1"/>
    <xf numFmtId="0" fontId="0" fillId="0" borderId="5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0" fillId="5" borderId="7" xfId="0" applyNumberForma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43" fontId="0" fillId="5" borderId="4" xfId="1" applyFont="1" applyFill="1" applyBorder="1" applyAlignment="1">
      <alignment vertical="center"/>
    </xf>
    <xf numFmtId="43" fontId="0" fillId="5" borderId="5" xfId="1" applyFont="1" applyFill="1" applyBorder="1" applyAlignment="1">
      <alignment vertical="center"/>
    </xf>
    <xf numFmtId="0" fontId="0" fillId="5" borderId="8" xfId="0" applyFill="1" applyBorder="1" applyAlignment="1">
      <alignment horizontal="center"/>
    </xf>
    <xf numFmtId="49" fontId="0" fillId="5" borderId="9" xfId="0" applyNumberFormat="1" applyFill="1" applyBorder="1" applyAlignment="1">
      <alignment horizontal="center"/>
    </xf>
    <xf numFmtId="164" fontId="0" fillId="5" borderId="10" xfId="0" applyNumberForma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43" fontId="0" fillId="5" borderId="17" xfId="1" applyFont="1" applyFill="1" applyBorder="1" applyAlignment="1">
      <alignment vertical="center"/>
    </xf>
    <xf numFmtId="43" fontId="0" fillId="5" borderId="18" xfId="1" applyFont="1" applyFill="1" applyBorder="1" applyAlignment="1">
      <alignment vertical="center"/>
    </xf>
    <xf numFmtId="0" fontId="10" fillId="4" borderId="19" xfId="0" applyFont="1" applyFill="1" applyBorder="1"/>
    <xf numFmtId="0" fontId="10" fillId="4" borderId="20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49" fontId="0" fillId="5" borderId="14" xfId="0" applyNumberForma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vertical="center"/>
    </xf>
    <xf numFmtId="165" fontId="0" fillId="7" borderId="5" xfId="0" applyNumberFormat="1" applyFill="1" applyBorder="1"/>
    <xf numFmtId="0" fontId="0" fillId="7" borderId="5" xfId="0" applyFill="1" applyBorder="1"/>
    <xf numFmtId="1" fontId="0" fillId="7" borderId="5" xfId="0" applyNumberFormat="1" applyFill="1" applyBorder="1"/>
    <xf numFmtId="2" fontId="0" fillId="7" borderId="5" xfId="0" applyNumberFormat="1" applyFill="1" applyBorder="1"/>
    <xf numFmtId="0" fontId="0" fillId="6" borderId="4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8" fillId="8" borderId="23" xfId="0" applyFont="1" applyFill="1" applyBorder="1" applyAlignment="1">
      <alignment horizontal="center"/>
    </xf>
    <xf numFmtId="0" fontId="8" fillId="8" borderId="24" xfId="0" applyFont="1" applyFill="1" applyBorder="1" applyAlignment="1">
      <alignment horizontal="center"/>
    </xf>
    <xf numFmtId="164" fontId="8" fillId="8" borderId="24" xfId="0" applyNumberFormat="1" applyFont="1" applyFill="1" applyBorder="1" applyAlignment="1">
      <alignment horizontal="center"/>
    </xf>
    <xf numFmtId="164" fontId="8" fillId="8" borderId="23" xfId="0" applyNumberFormat="1" applyFont="1" applyFill="1" applyBorder="1" applyAlignment="1">
      <alignment horizontal="center"/>
    </xf>
    <xf numFmtId="0" fontId="7" fillId="11" borderId="25" xfId="0" applyFont="1" applyFill="1" applyBorder="1" applyAlignment="1">
      <alignment horizontal="center"/>
    </xf>
    <xf numFmtId="0" fontId="7" fillId="9" borderId="26" xfId="0" applyFont="1" applyFill="1" applyBorder="1"/>
    <xf numFmtId="0" fontId="7" fillId="9" borderId="0" xfId="0" applyFont="1" applyFill="1" applyBorder="1" applyAlignment="1">
      <alignment horizontal="center"/>
    </xf>
    <xf numFmtId="0" fontId="7" fillId="9" borderId="27" xfId="0" applyFont="1" applyFill="1" applyBorder="1" applyAlignment="1">
      <alignment horizontal="center"/>
    </xf>
    <xf numFmtId="0" fontId="8" fillId="8" borderId="28" xfId="0" applyFont="1" applyFill="1" applyBorder="1" applyAlignment="1">
      <alignment horizontal="center"/>
    </xf>
    <xf numFmtId="49" fontId="8" fillId="8" borderId="23" xfId="0" applyNumberFormat="1" applyFont="1" applyFill="1" applyBorder="1" applyAlignment="1">
      <alignment horizontal="center"/>
    </xf>
    <xf numFmtId="0" fontId="12" fillId="8" borderId="28" xfId="0" applyFont="1" applyFill="1" applyBorder="1" applyAlignment="1">
      <alignment horizontal="center"/>
    </xf>
    <xf numFmtId="0" fontId="1" fillId="10" borderId="2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1E001E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600" b="1" baseline="0">
                <a:solidFill>
                  <a:schemeClr val="bg1"/>
                </a:solidFill>
              </a:rPr>
              <a:t>PORCENTAJE DE MATERIAL PASANTE POR MALLA</a:t>
            </a:r>
            <a:endParaRPr lang="es-AR" sz="1600" b="1">
              <a:solidFill>
                <a:schemeClr val="bg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10"/>
      <c:rotY val="1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445462962169035E-2"/>
          <c:y val="0.12810012354150943"/>
          <c:w val="0.97020686101633269"/>
          <c:h val="0.7273673981735399"/>
        </c:manualLayout>
      </c:layout>
      <c:bar3DChart>
        <c:barDir val="col"/>
        <c:grouping val="clustered"/>
        <c:varyColors val="0"/>
        <c:ser>
          <c:idx val="0"/>
          <c:order val="0"/>
          <c:tx>
            <c:v>Malla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Hoja2!$C$25:$C$40</c:f>
              <c:strCache>
                <c:ptCount val="16"/>
                <c:pt idx="0">
                  <c:v>6/8</c:v>
                </c:pt>
                <c:pt idx="1">
                  <c:v>8/10</c:v>
                </c:pt>
                <c:pt idx="2">
                  <c:v>10/14</c:v>
                </c:pt>
                <c:pt idx="3">
                  <c:v>14/20</c:v>
                </c:pt>
                <c:pt idx="4">
                  <c:v>20/30</c:v>
                </c:pt>
                <c:pt idx="5">
                  <c:v>30/40</c:v>
                </c:pt>
                <c:pt idx="6">
                  <c:v>40/50</c:v>
                </c:pt>
                <c:pt idx="7">
                  <c:v>50/70</c:v>
                </c:pt>
                <c:pt idx="8">
                  <c:v>70/100</c:v>
                </c:pt>
                <c:pt idx="9">
                  <c:v>100/140</c:v>
                </c:pt>
                <c:pt idx="10">
                  <c:v>140/200</c:v>
                </c:pt>
                <c:pt idx="11">
                  <c:v>200/270</c:v>
                </c:pt>
                <c:pt idx="12">
                  <c:v>270/325</c:v>
                </c:pt>
                <c:pt idx="13">
                  <c:v>325/400</c:v>
                </c:pt>
                <c:pt idx="14">
                  <c:v>400/Fondo</c:v>
                </c:pt>
                <c:pt idx="15">
                  <c:v>Fondo</c:v>
                </c:pt>
              </c:strCache>
            </c:strRef>
          </c:cat>
          <c:val>
            <c:numRef>
              <c:f>Hoja2!$C$25:$C$40</c:f>
              <c:numCache>
                <c:formatCode>@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7-4868-8C6F-8DFC5F5BAE85}"/>
            </c:ext>
          </c:extLst>
        </c:ser>
        <c:ser>
          <c:idx val="1"/>
          <c:order val="1"/>
          <c:tx>
            <c:v>% Pasante</c:v>
          </c:tx>
          <c:spPr>
            <a:solidFill>
              <a:schemeClr val="tx2"/>
            </a:solidFill>
            <a:ln w="28575">
              <a:solidFill>
                <a:srgbClr val="FFC000"/>
              </a:solidFill>
            </a:ln>
            <a:effectLst/>
            <a:sp3d contourW="28575">
              <a:contourClr>
                <a:srgbClr val="FFC000"/>
              </a:contourClr>
            </a:sp3d>
          </c:spPr>
          <c:invertIfNegative val="0"/>
          <c:cat>
            <c:strRef>
              <c:f>Hoja2!$C$25:$C$40</c:f>
              <c:strCache>
                <c:ptCount val="16"/>
                <c:pt idx="0">
                  <c:v>6/8</c:v>
                </c:pt>
                <c:pt idx="1">
                  <c:v>8/10</c:v>
                </c:pt>
                <c:pt idx="2">
                  <c:v>10/14</c:v>
                </c:pt>
                <c:pt idx="3">
                  <c:v>14/20</c:v>
                </c:pt>
                <c:pt idx="4">
                  <c:v>20/30</c:v>
                </c:pt>
                <c:pt idx="5">
                  <c:v>30/40</c:v>
                </c:pt>
                <c:pt idx="6">
                  <c:v>40/50</c:v>
                </c:pt>
                <c:pt idx="7">
                  <c:v>50/70</c:v>
                </c:pt>
                <c:pt idx="8">
                  <c:v>70/100</c:v>
                </c:pt>
                <c:pt idx="9">
                  <c:v>100/140</c:v>
                </c:pt>
                <c:pt idx="10">
                  <c:v>140/200</c:v>
                </c:pt>
                <c:pt idx="11">
                  <c:v>200/270</c:v>
                </c:pt>
                <c:pt idx="12">
                  <c:v>270/325</c:v>
                </c:pt>
                <c:pt idx="13">
                  <c:v>325/400</c:v>
                </c:pt>
                <c:pt idx="14">
                  <c:v>400/Fondo</c:v>
                </c:pt>
                <c:pt idx="15">
                  <c:v>Fondo</c:v>
                </c:pt>
              </c:strCache>
            </c:strRef>
          </c:cat>
          <c:val>
            <c:numRef>
              <c:f>Hoja2!$F$25:$F$40</c:f>
              <c:numCache>
                <c:formatCode>_(* #,##0.00_);_(* \(#,##0.00\);_(* "-"??_);_(@_)</c:formatCode>
                <c:ptCount val="16"/>
                <c:pt idx="0">
                  <c:v>100</c:v>
                </c:pt>
                <c:pt idx="1">
                  <c:v>97.016506311236654</c:v>
                </c:pt>
                <c:pt idx="2">
                  <c:v>93.388648600935653</c:v>
                </c:pt>
                <c:pt idx="3">
                  <c:v>77.464913054991612</c:v>
                </c:pt>
                <c:pt idx="4">
                  <c:v>54.347250419277955</c:v>
                </c:pt>
                <c:pt idx="5">
                  <c:v>42.836967075646569</c:v>
                </c:pt>
                <c:pt idx="6">
                  <c:v>34.248389089946151</c:v>
                </c:pt>
                <c:pt idx="7">
                  <c:v>26.118810133286253</c:v>
                </c:pt>
                <c:pt idx="8">
                  <c:v>19.728131344337534</c:v>
                </c:pt>
                <c:pt idx="9">
                  <c:v>14.793891782151992</c:v>
                </c:pt>
                <c:pt idx="10">
                  <c:v>10.733515756024353</c:v>
                </c:pt>
                <c:pt idx="11">
                  <c:v>7.4940418395268678</c:v>
                </c:pt>
                <c:pt idx="12">
                  <c:v>4.7312207608791486</c:v>
                </c:pt>
                <c:pt idx="13">
                  <c:v>2.859917027098585</c:v>
                </c:pt>
                <c:pt idx="14">
                  <c:v>1.0415747197457734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17-4868-8C6F-8DFC5F5BA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436956976"/>
        <c:axId val="436960912"/>
        <c:axId val="0"/>
      </c:bar3DChart>
      <c:catAx>
        <c:axId val="436956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sz="1100" b="1">
                    <a:solidFill>
                      <a:schemeClr val="bg1"/>
                    </a:solidFill>
                  </a:rPr>
                  <a:t>Malla</a:t>
                </a:r>
                <a:endParaRPr lang="es-AR" b="1">
                  <a:solidFill>
                    <a:schemeClr val="bg1"/>
                  </a:solidFill>
                </a:endParaRPr>
              </a:p>
            </c:rich>
          </c:tx>
          <c:layout>
            <c:manualLayout>
              <c:xMode val="edge"/>
              <c:yMode val="edge"/>
              <c:x val="0.36791246428402652"/>
              <c:y val="0.902294276167047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6960912"/>
        <c:crosses val="autoZero"/>
        <c:auto val="1"/>
        <c:lblAlgn val="ctr"/>
        <c:lblOffset val="100"/>
        <c:noMultiLvlLbl val="0"/>
      </c:catAx>
      <c:valAx>
        <c:axId val="43696091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sz="1100" b="1">
                    <a:solidFill>
                      <a:schemeClr val="bg1"/>
                    </a:solidFill>
                  </a:rPr>
                  <a:t>Porcentaje</a:t>
                </a:r>
                <a:r>
                  <a:rPr lang="es-AR" sz="1100" b="1" baseline="0">
                    <a:solidFill>
                      <a:schemeClr val="bg1"/>
                    </a:solidFill>
                  </a:rPr>
                  <a:t> de material pasante</a:t>
                </a:r>
                <a:endParaRPr lang="es-AR" sz="1100" b="1">
                  <a:solidFill>
                    <a:schemeClr val="bg1"/>
                  </a:solidFill>
                </a:endParaRPr>
              </a:p>
            </c:rich>
          </c:tx>
          <c:layout>
            <c:manualLayout>
              <c:xMode val="edge"/>
              <c:yMode val="edge"/>
              <c:x val="2.129648111542513E-2"/>
              <c:y val="0.182696466093276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6956976"/>
        <c:crosses val="autoZero"/>
        <c:crossBetween val="between"/>
      </c:valAx>
      <c:spPr>
        <a:solidFill>
          <a:schemeClr val="tx2">
            <a:lumMod val="5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tx2">
        <a:lumMod val="5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prst="convex"/>
    </a:sp3d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44</xdr:row>
      <xdr:rowOff>114300</xdr:rowOff>
    </xdr:from>
    <xdr:to>
      <xdr:col>11</xdr:col>
      <xdr:colOff>600076</xdr:colOff>
      <xdr:row>74</xdr:row>
      <xdr:rowOff>171449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bajo%20de%20&#180;practico%20de%20p8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>
        <row r="40">
          <cell r="C40">
            <v>1135.5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41"/>
  <sheetViews>
    <sheetView topLeftCell="A22" workbookViewId="0">
      <selection activeCell="G32" sqref="G32"/>
    </sheetView>
  </sheetViews>
  <sheetFormatPr baseColWidth="10" defaultRowHeight="15" x14ac:dyDescent="0.25"/>
  <cols>
    <col min="2" max="2" width="14" customWidth="1"/>
    <col min="3" max="3" width="13.7109375" customWidth="1"/>
    <col min="6" max="6" width="14.5703125" customWidth="1"/>
    <col min="7" max="7" width="14.140625" customWidth="1"/>
    <col min="8" max="8" width="15" customWidth="1"/>
  </cols>
  <sheetData>
    <row r="2" spans="2:8" ht="15.75" thickBot="1" x14ac:dyDescent="0.3"/>
    <row r="3" spans="2:8" ht="15.75" thickBot="1" x14ac:dyDescent="0.3">
      <c r="B3" s="1" t="s">
        <v>0</v>
      </c>
      <c r="C3" s="24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</row>
    <row r="4" spans="2:8" x14ac:dyDescent="0.25">
      <c r="B4" s="3">
        <v>3360</v>
      </c>
      <c r="C4" s="4" t="s">
        <v>7</v>
      </c>
      <c r="D4" s="7">
        <v>0</v>
      </c>
      <c r="E4" s="5">
        <v>0</v>
      </c>
      <c r="F4" s="7">
        <v>0</v>
      </c>
      <c r="G4" s="5">
        <v>0</v>
      </c>
      <c r="H4" s="8">
        <v>0</v>
      </c>
    </row>
    <row r="5" spans="2:8" x14ac:dyDescent="0.25">
      <c r="B5" s="5">
        <v>2380</v>
      </c>
      <c r="C5" s="6" t="s">
        <v>8</v>
      </c>
      <c r="D5" s="7">
        <v>61.8</v>
      </c>
      <c r="E5" s="5">
        <v>43.1</v>
      </c>
      <c r="F5" s="7">
        <v>33.799999999999997</v>
      </c>
      <c r="G5" s="5">
        <v>23.3</v>
      </c>
      <c r="H5" s="8">
        <v>16.8</v>
      </c>
    </row>
    <row r="6" spans="2:8" x14ac:dyDescent="0.25">
      <c r="B6" s="5">
        <v>2000</v>
      </c>
      <c r="C6" s="6" t="s">
        <v>9</v>
      </c>
      <c r="D6" s="7">
        <v>70.7</v>
      </c>
      <c r="E6" s="5">
        <v>55.2</v>
      </c>
      <c r="F6" s="7">
        <v>41.1</v>
      </c>
      <c r="G6" s="9">
        <v>27</v>
      </c>
      <c r="H6" s="10">
        <v>19</v>
      </c>
    </row>
    <row r="7" spans="2:8" x14ac:dyDescent="0.25">
      <c r="B7" s="5">
        <v>1410</v>
      </c>
      <c r="C7" s="6" t="s">
        <v>10</v>
      </c>
      <c r="D7" s="7">
        <v>284.8</v>
      </c>
      <c r="E7" s="5">
        <v>227.3</v>
      </c>
      <c r="F7" s="7">
        <v>180.4</v>
      </c>
      <c r="G7" s="5">
        <v>114.2</v>
      </c>
      <c r="H7" s="8">
        <v>75.7</v>
      </c>
    </row>
    <row r="8" spans="2:8" x14ac:dyDescent="0.25">
      <c r="B8" s="5">
        <v>840</v>
      </c>
      <c r="C8" s="6" t="s">
        <v>11</v>
      </c>
      <c r="D8" s="7">
        <v>264.5</v>
      </c>
      <c r="E8" s="5">
        <v>271.39999999999998</v>
      </c>
      <c r="F8" s="7">
        <v>261.89999999999998</v>
      </c>
      <c r="G8" s="5">
        <v>207.2</v>
      </c>
      <c r="H8" s="8">
        <v>150.9</v>
      </c>
    </row>
    <row r="9" spans="2:8" x14ac:dyDescent="0.25">
      <c r="B9" s="5">
        <v>590</v>
      </c>
      <c r="C9" s="6" t="s">
        <v>12</v>
      </c>
      <c r="D9" s="7">
        <v>119.4</v>
      </c>
      <c r="E9" s="5">
        <v>121.8</v>
      </c>
      <c r="F9" s="7">
        <v>130.4</v>
      </c>
      <c r="G9" s="5">
        <v>139.69999999999999</v>
      </c>
      <c r="H9" s="8">
        <v>126.8</v>
      </c>
    </row>
    <row r="10" spans="2:8" x14ac:dyDescent="0.25">
      <c r="B10" s="5">
        <v>420</v>
      </c>
      <c r="C10" s="6" t="s">
        <v>13</v>
      </c>
      <c r="D10" s="11">
        <v>87</v>
      </c>
      <c r="E10" s="5">
        <v>94.4</v>
      </c>
      <c r="F10" s="7">
        <v>97.3</v>
      </c>
      <c r="G10" s="5">
        <v>111.5</v>
      </c>
      <c r="H10" s="8">
        <v>122.9</v>
      </c>
    </row>
    <row r="11" spans="2:8" x14ac:dyDescent="0.25">
      <c r="B11" s="5">
        <v>297</v>
      </c>
      <c r="C11" s="6" t="s">
        <v>14</v>
      </c>
      <c r="D11" s="7">
        <v>62.6</v>
      </c>
      <c r="E11" s="5">
        <v>79.400000000000006</v>
      </c>
      <c r="F11" s="7">
        <v>92.1</v>
      </c>
      <c r="G11" s="5">
        <v>111.6</v>
      </c>
      <c r="H11" s="8">
        <v>125.3</v>
      </c>
    </row>
    <row r="12" spans="2:8" x14ac:dyDescent="0.25">
      <c r="B12" s="5">
        <v>210</v>
      </c>
      <c r="C12" s="6" t="s">
        <v>15</v>
      </c>
      <c r="D12" s="7">
        <v>46.6</v>
      </c>
      <c r="E12" s="5">
        <v>60.4</v>
      </c>
      <c r="F12" s="7">
        <v>72.400000000000006</v>
      </c>
      <c r="G12" s="9">
        <v>93</v>
      </c>
      <c r="H12" s="8">
        <v>110.2</v>
      </c>
    </row>
    <row r="13" spans="2:8" x14ac:dyDescent="0.25">
      <c r="B13" s="5">
        <v>149</v>
      </c>
      <c r="C13" s="6" t="s">
        <v>16</v>
      </c>
      <c r="D13" s="7">
        <v>34.1</v>
      </c>
      <c r="E13" s="5">
        <v>45.5</v>
      </c>
      <c r="F13" s="7">
        <v>55.9</v>
      </c>
      <c r="G13" s="5">
        <v>73.400000000000006</v>
      </c>
      <c r="H13" s="8">
        <v>90.9</v>
      </c>
    </row>
    <row r="14" spans="2:8" x14ac:dyDescent="0.25">
      <c r="B14" s="5">
        <v>105</v>
      </c>
      <c r="C14" s="6" t="s">
        <v>17</v>
      </c>
      <c r="D14" s="7">
        <v>28.4</v>
      </c>
      <c r="E14" s="5">
        <v>37.299999999999997</v>
      </c>
      <c r="F14" s="11">
        <v>46</v>
      </c>
      <c r="G14" s="5">
        <v>61.4</v>
      </c>
      <c r="H14" s="10">
        <v>77</v>
      </c>
    </row>
    <row r="15" spans="2:8" x14ac:dyDescent="0.25">
      <c r="B15" s="5">
        <v>74</v>
      </c>
      <c r="C15" s="6" t="s">
        <v>18</v>
      </c>
      <c r="D15" s="7">
        <v>21.1</v>
      </c>
      <c r="E15" s="5">
        <v>29.7</v>
      </c>
      <c r="F15" s="7">
        <v>36.700000000000003</v>
      </c>
      <c r="G15" s="5">
        <v>51.2</v>
      </c>
      <c r="H15" s="8">
        <v>69.3</v>
      </c>
    </row>
    <row r="16" spans="2:8" x14ac:dyDescent="0.25">
      <c r="B16" s="5">
        <v>53</v>
      </c>
      <c r="C16" s="6" t="s">
        <v>19</v>
      </c>
      <c r="D16" s="7">
        <v>19.7</v>
      </c>
      <c r="E16" s="5">
        <v>24.9</v>
      </c>
      <c r="F16" s="7">
        <v>31.3</v>
      </c>
      <c r="G16" s="9">
        <v>40</v>
      </c>
      <c r="H16" s="8">
        <v>55.7</v>
      </c>
    </row>
    <row r="17" spans="2:9" x14ac:dyDescent="0.25">
      <c r="B17" s="5">
        <v>44</v>
      </c>
      <c r="C17" s="6" t="s">
        <v>20</v>
      </c>
      <c r="D17" s="7">
        <v>11.4</v>
      </c>
      <c r="E17" s="5">
        <v>14.8</v>
      </c>
      <c r="F17" s="7">
        <v>21.2</v>
      </c>
      <c r="G17" s="5">
        <v>29.7</v>
      </c>
      <c r="H17" s="8">
        <v>39.5</v>
      </c>
    </row>
    <row r="18" spans="2:9" x14ac:dyDescent="0.25">
      <c r="B18" s="5">
        <v>37</v>
      </c>
      <c r="C18" s="6" t="s">
        <v>21</v>
      </c>
      <c r="D18" s="7">
        <v>12.7</v>
      </c>
      <c r="E18" s="5">
        <v>17.2</v>
      </c>
      <c r="F18" s="7">
        <v>20.6</v>
      </c>
      <c r="G18" s="5">
        <v>29.8</v>
      </c>
      <c r="H18" s="8">
        <v>30.8</v>
      </c>
    </row>
    <row r="19" spans="2:9" ht="15.75" thickBot="1" x14ac:dyDescent="0.3">
      <c r="B19" s="12" t="s">
        <v>22</v>
      </c>
      <c r="C19" s="13" t="s">
        <v>23</v>
      </c>
      <c r="D19" s="14">
        <v>11.2</v>
      </c>
      <c r="E19" s="15">
        <v>13.1</v>
      </c>
      <c r="F19" s="14">
        <v>11.8</v>
      </c>
      <c r="G19" s="15">
        <v>14.5</v>
      </c>
      <c r="H19" s="16">
        <v>12.8</v>
      </c>
    </row>
    <row r="20" spans="2:9" ht="15.75" thickBot="1" x14ac:dyDescent="0.3">
      <c r="B20" s="25" t="s">
        <v>24</v>
      </c>
      <c r="C20" s="26"/>
      <c r="D20" s="23">
        <f>SUM(D4:D19)</f>
        <v>1136.0000000000002</v>
      </c>
      <c r="E20" s="17">
        <f t="shared" ref="E20:H20" si="0">SUM(E5:E19)</f>
        <v>1135.5</v>
      </c>
      <c r="F20" s="23">
        <f t="shared" si="0"/>
        <v>1132.8999999999999</v>
      </c>
      <c r="G20" s="17">
        <f t="shared" si="0"/>
        <v>1127.5</v>
      </c>
      <c r="H20" s="23">
        <f t="shared" si="0"/>
        <v>1123.5999999999999</v>
      </c>
    </row>
    <row r="23" spans="2:9" ht="15.75" thickBot="1" x14ac:dyDescent="0.3"/>
    <row r="24" spans="2:9" ht="15.75" thickBot="1" x14ac:dyDescent="0.3">
      <c r="B24" s="1" t="s">
        <v>0</v>
      </c>
      <c r="C24" s="24" t="s">
        <v>1</v>
      </c>
      <c r="D24" s="2" t="s">
        <v>4</v>
      </c>
      <c r="E24" s="24" t="s">
        <v>25</v>
      </c>
      <c r="F24" s="2" t="s">
        <v>26</v>
      </c>
    </row>
    <row r="25" spans="2:9" ht="15.75" thickBot="1" x14ac:dyDescent="0.3">
      <c r="B25" s="3">
        <v>3360</v>
      </c>
      <c r="C25" s="4" t="s">
        <v>7</v>
      </c>
      <c r="D25" s="7">
        <v>0</v>
      </c>
      <c r="E25" s="19">
        <f>(D25*100)/[1]Hoja1!$C$40</f>
        <v>0</v>
      </c>
      <c r="F25" s="23">
        <f>(100-E25)</f>
        <v>100</v>
      </c>
    </row>
    <row r="26" spans="2:9" ht="15.75" thickBot="1" x14ac:dyDescent="0.3">
      <c r="B26" s="5">
        <v>2380</v>
      </c>
      <c r="C26" s="6" t="s">
        <v>8</v>
      </c>
      <c r="D26" s="7">
        <v>33.799999999999997</v>
      </c>
      <c r="E26" s="19">
        <f>(D26*100)/$D$41</f>
        <v>2.9834936887633505</v>
      </c>
      <c r="F26" s="23">
        <f>(F25-E26)</f>
        <v>97.016506311236654</v>
      </c>
      <c r="H26" s="18" t="s">
        <v>30</v>
      </c>
      <c r="I26" s="18">
        <f>B27</f>
        <v>2000</v>
      </c>
    </row>
    <row r="27" spans="2:9" ht="15.75" thickBot="1" x14ac:dyDescent="0.3">
      <c r="B27" s="5">
        <v>2000</v>
      </c>
      <c r="C27" s="6" t="s">
        <v>9</v>
      </c>
      <c r="D27" s="7">
        <v>41.1</v>
      </c>
      <c r="E27" s="19">
        <f t="shared" ref="E27:E40" si="1">(D27*100)/$D$41</f>
        <v>3.6278577103009977</v>
      </c>
      <c r="F27" s="23">
        <f t="shared" ref="F27:F39" si="2">(F26-E27)</f>
        <v>93.388648600935653</v>
      </c>
      <c r="H27" s="18" t="s">
        <v>29</v>
      </c>
      <c r="I27" s="18">
        <f>B28</f>
        <v>1410</v>
      </c>
    </row>
    <row r="28" spans="2:9" ht="15.75" thickBot="1" x14ac:dyDescent="0.3">
      <c r="B28" s="5">
        <v>1410</v>
      </c>
      <c r="C28" s="6" t="s">
        <v>10</v>
      </c>
      <c r="D28" s="7">
        <v>180.4</v>
      </c>
      <c r="E28" s="19">
        <f t="shared" si="1"/>
        <v>15.923735545944039</v>
      </c>
      <c r="F28" s="23">
        <f t="shared" si="2"/>
        <v>77.464913054991612</v>
      </c>
      <c r="H28" s="18" t="s">
        <v>28</v>
      </c>
      <c r="I28" s="20">
        <f>F27</f>
        <v>93.388648600935653</v>
      </c>
    </row>
    <row r="29" spans="2:9" ht="15.75" thickBot="1" x14ac:dyDescent="0.3">
      <c r="B29" s="5">
        <v>840</v>
      </c>
      <c r="C29" s="6" t="s">
        <v>11</v>
      </c>
      <c r="D29" s="7">
        <v>261.89999999999998</v>
      </c>
      <c r="E29" s="19">
        <f t="shared" si="1"/>
        <v>23.117662635713653</v>
      </c>
      <c r="F29" s="23">
        <f t="shared" si="2"/>
        <v>54.347250419277955</v>
      </c>
      <c r="H29" s="18" t="s">
        <v>27</v>
      </c>
      <c r="I29" s="20">
        <f>F28</f>
        <v>77.464913054991612</v>
      </c>
    </row>
    <row r="30" spans="2:9" ht="15.75" thickBot="1" x14ac:dyDescent="0.3">
      <c r="B30" s="5">
        <v>590</v>
      </c>
      <c r="C30" s="6" t="s">
        <v>12</v>
      </c>
      <c r="D30" s="7">
        <v>130.4</v>
      </c>
      <c r="E30" s="19">
        <f t="shared" si="1"/>
        <v>11.510283343631389</v>
      </c>
      <c r="F30" s="23">
        <f t="shared" si="2"/>
        <v>42.836967075646569</v>
      </c>
    </row>
    <row r="31" spans="2:9" ht="15.75" thickBot="1" x14ac:dyDescent="0.3">
      <c r="B31" s="5">
        <v>420</v>
      </c>
      <c r="C31" s="6" t="s">
        <v>13</v>
      </c>
      <c r="D31" s="7">
        <v>97.3</v>
      </c>
      <c r="E31" s="19">
        <f t="shared" si="1"/>
        <v>8.5885779857004163</v>
      </c>
      <c r="F31" s="23">
        <f t="shared" si="2"/>
        <v>34.248389089946151</v>
      </c>
    </row>
    <row r="32" spans="2:9" ht="15.75" thickBot="1" x14ac:dyDescent="0.3">
      <c r="B32" s="5">
        <v>297</v>
      </c>
      <c r="C32" s="6" t="s">
        <v>14</v>
      </c>
      <c r="D32" s="7">
        <v>92.1</v>
      </c>
      <c r="E32" s="19">
        <f t="shared" si="1"/>
        <v>8.1295789566599002</v>
      </c>
      <c r="F32" s="23">
        <f t="shared" si="2"/>
        <v>26.118810133286253</v>
      </c>
      <c r="H32" s="18" t="s">
        <v>31</v>
      </c>
      <c r="I32" s="22">
        <f>(LOG10(I26/I27)/(LOG10(I28/I29)))</f>
        <v>1.8698442357841532</v>
      </c>
    </row>
    <row r="33" spans="2:9" ht="15.75" thickBot="1" x14ac:dyDescent="0.3">
      <c r="B33" s="5">
        <v>210</v>
      </c>
      <c r="C33" s="6" t="s">
        <v>15</v>
      </c>
      <c r="D33" s="7">
        <v>72.400000000000006</v>
      </c>
      <c r="E33" s="19">
        <f t="shared" si="1"/>
        <v>6.3906787889487173</v>
      </c>
      <c r="F33" s="23">
        <f t="shared" si="2"/>
        <v>19.728131344337534</v>
      </c>
      <c r="H33" s="18" t="s">
        <v>32</v>
      </c>
      <c r="I33" s="18">
        <f>(LOG10(I26))-(I32*(LOG10(I28/80)))</f>
        <v>3.1753687893453484</v>
      </c>
    </row>
    <row r="34" spans="2:9" ht="15.75" thickBot="1" x14ac:dyDescent="0.3">
      <c r="B34" s="5">
        <v>149</v>
      </c>
      <c r="C34" s="6" t="s">
        <v>16</v>
      </c>
      <c r="D34" s="7">
        <v>55.9</v>
      </c>
      <c r="E34" s="19">
        <f t="shared" si="1"/>
        <v>4.9342395621855424</v>
      </c>
      <c r="F34" s="23">
        <f t="shared" si="2"/>
        <v>14.793891782151992</v>
      </c>
      <c r="H34" s="18" t="s">
        <v>33</v>
      </c>
      <c r="I34" s="21">
        <f>10^I33</f>
        <v>1497.5067524157535</v>
      </c>
    </row>
    <row r="35" spans="2:9" ht="15.75" thickBot="1" x14ac:dyDescent="0.3">
      <c r="B35" s="5">
        <v>105</v>
      </c>
      <c r="C35" s="6" t="s">
        <v>17</v>
      </c>
      <c r="D35" s="11">
        <v>46</v>
      </c>
      <c r="E35" s="19">
        <f t="shared" si="1"/>
        <v>4.0603760261276376</v>
      </c>
      <c r="F35" s="23">
        <f t="shared" si="2"/>
        <v>10.733515756024353</v>
      </c>
    </row>
    <row r="36" spans="2:9" ht="15.75" thickBot="1" x14ac:dyDescent="0.3">
      <c r="B36" s="5">
        <v>74</v>
      </c>
      <c r="C36" s="6" t="s">
        <v>18</v>
      </c>
      <c r="D36" s="7">
        <v>36.700000000000003</v>
      </c>
      <c r="E36" s="19">
        <f t="shared" si="1"/>
        <v>3.2394739164974853</v>
      </c>
      <c r="F36" s="23">
        <f t="shared" si="2"/>
        <v>7.4940418395268678</v>
      </c>
    </row>
    <row r="37" spans="2:9" ht="15.75" thickBot="1" x14ac:dyDescent="0.3">
      <c r="B37" s="5">
        <v>53</v>
      </c>
      <c r="C37" s="6" t="s">
        <v>19</v>
      </c>
      <c r="D37" s="7">
        <v>31.3</v>
      </c>
      <c r="E37" s="19">
        <f t="shared" si="1"/>
        <v>2.7628210786477188</v>
      </c>
      <c r="F37" s="23">
        <f t="shared" si="2"/>
        <v>4.7312207608791486</v>
      </c>
    </row>
    <row r="38" spans="2:9" ht="15.75" thickBot="1" x14ac:dyDescent="0.3">
      <c r="B38" s="5">
        <v>44</v>
      </c>
      <c r="C38" s="6" t="s">
        <v>20</v>
      </c>
      <c r="D38" s="7">
        <v>21.2</v>
      </c>
      <c r="E38" s="19">
        <f t="shared" si="1"/>
        <v>1.8713037337805634</v>
      </c>
      <c r="F38" s="23">
        <f t="shared" si="2"/>
        <v>2.859917027098585</v>
      </c>
    </row>
    <row r="39" spans="2:9" ht="15.75" thickBot="1" x14ac:dyDescent="0.3">
      <c r="B39" s="5">
        <v>37</v>
      </c>
      <c r="C39" s="6" t="s">
        <v>21</v>
      </c>
      <c r="D39" s="7">
        <v>20.6</v>
      </c>
      <c r="E39" s="19">
        <f t="shared" si="1"/>
        <v>1.8183423073528115</v>
      </c>
      <c r="F39" s="23">
        <f t="shared" si="2"/>
        <v>1.0415747197457734</v>
      </c>
    </row>
    <row r="40" spans="2:9" ht="15.75" thickBot="1" x14ac:dyDescent="0.3">
      <c r="B40" s="12" t="s">
        <v>22</v>
      </c>
      <c r="C40" s="13" t="s">
        <v>23</v>
      </c>
      <c r="D40" s="14">
        <v>11.8</v>
      </c>
      <c r="E40" s="19">
        <f t="shared" si="1"/>
        <v>1.0415747197457852</v>
      </c>
      <c r="F40" s="23">
        <v>0</v>
      </c>
    </row>
    <row r="41" spans="2:9" ht="15.75" thickBot="1" x14ac:dyDescent="0.3">
      <c r="B41" s="25" t="s">
        <v>24</v>
      </c>
      <c r="C41" s="26"/>
      <c r="D41" s="23">
        <f t="shared" ref="D41" si="3">SUM(D26:D40)</f>
        <v>1132.8999999999999</v>
      </c>
      <c r="E41" s="23">
        <v>100</v>
      </c>
      <c r="F41" s="23"/>
    </row>
  </sheetData>
  <mergeCells count="2">
    <mergeCell ref="B20:C20"/>
    <mergeCell ref="B41:C4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I41"/>
  <sheetViews>
    <sheetView tabSelected="1" topLeftCell="A13" workbookViewId="0">
      <selection activeCell="I14" sqref="I14"/>
    </sheetView>
  </sheetViews>
  <sheetFormatPr baseColWidth="10" defaultRowHeight="15" x14ac:dyDescent="0.25"/>
  <cols>
    <col min="2" max="2" width="12.42578125" customWidth="1"/>
    <col min="3" max="3" width="15.42578125" customWidth="1"/>
    <col min="4" max="4" width="16.28515625" customWidth="1"/>
    <col min="5" max="5" width="16.85546875" customWidth="1"/>
    <col min="6" max="6" width="18" customWidth="1"/>
  </cols>
  <sheetData>
    <row r="3" spans="2:8" ht="15.75" thickBot="1" x14ac:dyDescent="0.3">
      <c r="B3" s="64" t="s">
        <v>34</v>
      </c>
      <c r="C3" s="65" t="s">
        <v>1</v>
      </c>
      <c r="D3" s="65" t="s">
        <v>2</v>
      </c>
      <c r="E3" s="65" t="s">
        <v>3</v>
      </c>
      <c r="F3" s="65" t="s">
        <v>4</v>
      </c>
      <c r="G3" s="65" t="s">
        <v>5</v>
      </c>
      <c r="H3" s="66" t="s">
        <v>6</v>
      </c>
    </row>
    <row r="4" spans="2:8" ht="15.75" thickBot="1" x14ac:dyDescent="0.3">
      <c r="B4" s="67">
        <v>3360</v>
      </c>
      <c r="C4" s="68" t="s">
        <v>7</v>
      </c>
      <c r="D4" s="59">
        <v>0</v>
      </c>
      <c r="E4" s="59">
        <v>0</v>
      </c>
      <c r="F4" s="59">
        <v>0</v>
      </c>
      <c r="G4" s="59">
        <v>0</v>
      </c>
      <c r="H4" s="60">
        <v>0</v>
      </c>
    </row>
    <row r="5" spans="2:8" ht="15.75" thickBot="1" x14ac:dyDescent="0.3">
      <c r="B5" s="67">
        <v>2380</v>
      </c>
      <c r="C5" s="68" t="s">
        <v>8</v>
      </c>
      <c r="D5" s="59">
        <v>61.8</v>
      </c>
      <c r="E5" s="59">
        <v>43.1</v>
      </c>
      <c r="F5" s="59">
        <v>33.799999999999997</v>
      </c>
      <c r="G5" s="59">
        <v>23.3</v>
      </c>
      <c r="H5" s="60">
        <v>16.8</v>
      </c>
    </row>
    <row r="6" spans="2:8" ht="15.75" thickBot="1" x14ac:dyDescent="0.3">
      <c r="B6" s="67">
        <v>2000</v>
      </c>
      <c r="C6" s="68" t="s">
        <v>9</v>
      </c>
      <c r="D6" s="59">
        <v>70.7</v>
      </c>
      <c r="E6" s="59">
        <v>55.2</v>
      </c>
      <c r="F6" s="59">
        <v>41.1</v>
      </c>
      <c r="G6" s="62">
        <v>27</v>
      </c>
      <c r="H6" s="61">
        <v>19</v>
      </c>
    </row>
    <row r="7" spans="2:8" ht="15.75" thickBot="1" x14ac:dyDescent="0.3">
      <c r="B7" s="67">
        <v>1410</v>
      </c>
      <c r="C7" s="68" t="s">
        <v>10</v>
      </c>
      <c r="D7" s="59">
        <v>284.8</v>
      </c>
      <c r="E7" s="59">
        <v>227.3</v>
      </c>
      <c r="F7" s="59">
        <v>180.4</v>
      </c>
      <c r="G7" s="59">
        <v>114.2</v>
      </c>
      <c r="H7" s="60">
        <v>75.7</v>
      </c>
    </row>
    <row r="8" spans="2:8" ht="15.75" thickBot="1" x14ac:dyDescent="0.3">
      <c r="B8" s="67">
        <v>840</v>
      </c>
      <c r="C8" s="68" t="s">
        <v>11</v>
      </c>
      <c r="D8" s="59">
        <v>264.5</v>
      </c>
      <c r="E8" s="59">
        <v>271.39999999999998</v>
      </c>
      <c r="F8" s="59">
        <v>261.89999999999998</v>
      </c>
      <c r="G8" s="59">
        <v>207.2</v>
      </c>
      <c r="H8" s="60">
        <v>150.9</v>
      </c>
    </row>
    <row r="9" spans="2:8" ht="15.75" thickBot="1" x14ac:dyDescent="0.3">
      <c r="B9" s="67">
        <v>590</v>
      </c>
      <c r="C9" s="68" t="s">
        <v>12</v>
      </c>
      <c r="D9" s="59">
        <v>119.4</v>
      </c>
      <c r="E9" s="59">
        <v>121.8</v>
      </c>
      <c r="F9" s="59">
        <v>130.4</v>
      </c>
      <c r="G9" s="59">
        <v>139.69999999999999</v>
      </c>
      <c r="H9" s="60">
        <v>126.8</v>
      </c>
    </row>
    <row r="10" spans="2:8" ht="15.75" thickBot="1" x14ac:dyDescent="0.3">
      <c r="B10" s="67">
        <v>420</v>
      </c>
      <c r="C10" s="68" t="s">
        <v>13</v>
      </c>
      <c r="D10" s="62">
        <v>87</v>
      </c>
      <c r="E10" s="59">
        <v>94.4</v>
      </c>
      <c r="F10" s="59">
        <v>97.3</v>
      </c>
      <c r="G10" s="59">
        <v>111.5</v>
      </c>
      <c r="H10" s="60">
        <v>122.9</v>
      </c>
    </row>
    <row r="11" spans="2:8" ht="15.75" thickBot="1" x14ac:dyDescent="0.3">
      <c r="B11" s="67">
        <v>297</v>
      </c>
      <c r="C11" s="68" t="s">
        <v>14</v>
      </c>
      <c r="D11" s="59">
        <v>62.6</v>
      </c>
      <c r="E11" s="59">
        <v>79.400000000000006</v>
      </c>
      <c r="F11" s="59">
        <v>92.1</v>
      </c>
      <c r="G11" s="59">
        <v>111.6</v>
      </c>
      <c r="H11" s="60">
        <v>125.3</v>
      </c>
    </row>
    <row r="12" spans="2:8" ht="15.75" thickBot="1" x14ac:dyDescent="0.3">
      <c r="B12" s="67">
        <v>210</v>
      </c>
      <c r="C12" s="68" t="s">
        <v>15</v>
      </c>
      <c r="D12" s="59">
        <v>46.6</v>
      </c>
      <c r="E12" s="59">
        <v>60.4</v>
      </c>
      <c r="F12" s="59">
        <v>72.400000000000006</v>
      </c>
      <c r="G12" s="62">
        <v>93</v>
      </c>
      <c r="H12" s="60">
        <v>110.2</v>
      </c>
    </row>
    <row r="13" spans="2:8" ht="15.75" thickBot="1" x14ac:dyDescent="0.3">
      <c r="B13" s="67">
        <v>149</v>
      </c>
      <c r="C13" s="68" t="s">
        <v>16</v>
      </c>
      <c r="D13" s="59">
        <v>34.1</v>
      </c>
      <c r="E13" s="59">
        <v>45.5</v>
      </c>
      <c r="F13" s="59">
        <v>55.9</v>
      </c>
      <c r="G13" s="59">
        <v>73.400000000000006</v>
      </c>
      <c r="H13" s="60">
        <v>90.9</v>
      </c>
    </row>
    <row r="14" spans="2:8" ht="15.75" thickBot="1" x14ac:dyDescent="0.3">
      <c r="B14" s="67">
        <v>105</v>
      </c>
      <c r="C14" s="68" t="s">
        <v>17</v>
      </c>
      <c r="D14" s="59">
        <v>28.4</v>
      </c>
      <c r="E14" s="59">
        <v>37.299999999999997</v>
      </c>
      <c r="F14" s="62">
        <v>46</v>
      </c>
      <c r="G14" s="59">
        <v>61.4</v>
      </c>
      <c r="H14" s="61">
        <v>77</v>
      </c>
    </row>
    <row r="15" spans="2:8" ht="15.75" thickBot="1" x14ac:dyDescent="0.3">
      <c r="B15" s="67">
        <v>74</v>
      </c>
      <c r="C15" s="68" t="s">
        <v>18</v>
      </c>
      <c r="D15" s="59">
        <v>21.1</v>
      </c>
      <c r="E15" s="59">
        <v>29.7</v>
      </c>
      <c r="F15" s="59">
        <v>36.700000000000003</v>
      </c>
      <c r="G15" s="59">
        <v>51.2</v>
      </c>
      <c r="H15" s="60">
        <v>69.3</v>
      </c>
    </row>
    <row r="16" spans="2:8" ht="15.75" thickBot="1" x14ac:dyDescent="0.3">
      <c r="B16" s="67">
        <v>53</v>
      </c>
      <c r="C16" s="68" t="s">
        <v>19</v>
      </c>
      <c r="D16" s="59">
        <v>19.7</v>
      </c>
      <c r="E16" s="59">
        <v>24.9</v>
      </c>
      <c r="F16" s="59">
        <v>31.3</v>
      </c>
      <c r="G16" s="62">
        <v>40</v>
      </c>
      <c r="H16" s="60">
        <v>55.7</v>
      </c>
    </row>
    <row r="17" spans="2:9" ht="15.75" thickBot="1" x14ac:dyDescent="0.3">
      <c r="B17" s="67">
        <v>44</v>
      </c>
      <c r="C17" s="68" t="s">
        <v>20</v>
      </c>
      <c r="D17" s="59">
        <v>11.4</v>
      </c>
      <c r="E17" s="59">
        <v>14.8</v>
      </c>
      <c r="F17" s="59">
        <v>21.2</v>
      </c>
      <c r="G17" s="59">
        <v>29.7</v>
      </c>
      <c r="H17" s="60">
        <v>39.5</v>
      </c>
    </row>
    <row r="18" spans="2:9" ht="15.75" thickBot="1" x14ac:dyDescent="0.3">
      <c r="B18" s="67">
        <v>37</v>
      </c>
      <c r="C18" s="68" t="s">
        <v>21</v>
      </c>
      <c r="D18" s="59">
        <v>12.7</v>
      </c>
      <c r="E18" s="59">
        <v>17.2</v>
      </c>
      <c r="F18" s="59">
        <v>20.6</v>
      </c>
      <c r="G18" s="59">
        <v>29.8</v>
      </c>
      <c r="H18" s="60">
        <v>30.8</v>
      </c>
    </row>
    <row r="19" spans="2:9" ht="15.75" thickBot="1" x14ac:dyDescent="0.3">
      <c r="B19" s="69" t="s">
        <v>22</v>
      </c>
      <c r="C19" s="68" t="s">
        <v>23</v>
      </c>
      <c r="D19" s="59">
        <v>11.2</v>
      </c>
      <c r="E19" s="59">
        <v>13.1</v>
      </c>
      <c r="F19" s="59">
        <v>11.8</v>
      </c>
      <c r="G19" s="59">
        <v>14.5</v>
      </c>
      <c r="H19" s="60">
        <v>12.8</v>
      </c>
    </row>
    <row r="20" spans="2:9" x14ac:dyDescent="0.25">
      <c r="B20" s="70" t="s">
        <v>24</v>
      </c>
      <c r="C20" s="70"/>
      <c r="D20" s="63">
        <f>SUM(D4:D19)</f>
        <v>1136.0000000000002</v>
      </c>
      <c r="E20" s="63">
        <f t="shared" ref="E20:H20" si="0">SUM(E5:E19)</f>
        <v>1135.5</v>
      </c>
      <c r="F20" s="63">
        <f t="shared" si="0"/>
        <v>1132.8999999999999</v>
      </c>
      <c r="G20" s="63">
        <f t="shared" si="0"/>
        <v>1127.5</v>
      </c>
      <c r="H20" s="63">
        <f t="shared" si="0"/>
        <v>1123.5999999999999</v>
      </c>
    </row>
    <row r="23" spans="2:9" ht="15.75" thickBot="1" x14ac:dyDescent="0.3"/>
    <row r="24" spans="2:9" ht="16.5" thickBot="1" x14ac:dyDescent="0.3">
      <c r="B24" s="39" t="s">
        <v>35</v>
      </c>
      <c r="C24" s="40" t="s">
        <v>1</v>
      </c>
      <c r="D24" s="40" t="s">
        <v>4</v>
      </c>
      <c r="E24" s="40" t="s">
        <v>25</v>
      </c>
      <c r="F24" s="41" t="s">
        <v>26</v>
      </c>
    </row>
    <row r="25" spans="2:9" ht="15.75" thickBot="1" x14ac:dyDescent="0.3">
      <c r="B25" s="35">
        <v>3360</v>
      </c>
      <c r="C25" s="27" t="s">
        <v>7</v>
      </c>
      <c r="D25" s="36">
        <v>0</v>
      </c>
      <c r="E25" s="37">
        <v>0</v>
      </c>
      <c r="F25" s="38">
        <f>(100-E25)</f>
        <v>100</v>
      </c>
    </row>
    <row r="26" spans="2:9" ht="15.75" thickBot="1" x14ac:dyDescent="0.3">
      <c r="B26" s="31">
        <v>2380</v>
      </c>
      <c r="C26" s="32" t="s">
        <v>8</v>
      </c>
      <c r="D26" s="28">
        <v>33.799999999999997</v>
      </c>
      <c r="E26" s="29">
        <f>(D26*100)/$D$41</f>
        <v>2.9834936887633505</v>
      </c>
      <c r="F26" s="30">
        <f>(F25-E26)</f>
        <v>97.016506311236654</v>
      </c>
      <c r="H26" s="52" t="s">
        <v>30</v>
      </c>
      <c r="I26" s="49">
        <f>B27</f>
        <v>2000</v>
      </c>
    </row>
    <row r="27" spans="2:9" ht="15.75" thickBot="1" x14ac:dyDescent="0.3">
      <c r="B27" s="31">
        <v>2000</v>
      </c>
      <c r="C27" s="32" t="s">
        <v>9</v>
      </c>
      <c r="D27" s="28">
        <v>41.1</v>
      </c>
      <c r="E27" s="29">
        <f t="shared" ref="E27:E40" si="1">(D27*100)/$D$41</f>
        <v>3.6278577103009977</v>
      </c>
      <c r="F27" s="30">
        <f t="shared" ref="F27:F39" si="2">(F26-E27)</f>
        <v>93.388648600935653</v>
      </c>
      <c r="H27" s="53" t="s">
        <v>29</v>
      </c>
      <c r="I27" s="49">
        <f>B28</f>
        <v>1410</v>
      </c>
    </row>
    <row r="28" spans="2:9" ht="15.75" thickBot="1" x14ac:dyDescent="0.3">
      <c r="B28" s="31">
        <v>1410</v>
      </c>
      <c r="C28" s="32" t="s">
        <v>10</v>
      </c>
      <c r="D28" s="28">
        <v>180.4</v>
      </c>
      <c r="E28" s="29">
        <f t="shared" si="1"/>
        <v>15.923735545944039</v>
      </c>
      <c r="F28" s="30">
        <f t="shared" si="2"/>
        <v>77.464913054991612</v>
      </c>
      <c r="H28" s="53" t="s">
        <v>28</v>
      </c>
      <c r="I28" s="51">
        <f>F27</f>
        <v>93.388648600935653</v>
      </c>
    </row>
    <row r="29" spans="2:9" ht="15.75" thickBot="1" x14ac:dyDescent="0.3">
      <c r="B29" s="31">
        <v>840</v>
      </c>
      <c r="C29" s="32" t="s">
        <v>11</v>
      </c>
      <c r="D29" s="28">
        <v>261.89999999999998</v>
      </c>
      <c r="E29" s="29">
        <f t="shared" si="1"/>
        <v>23.117662635713653</v>
      </c>
      <c r="F29" s="30">
        <f t="shared" si="2"/>
        <v>54.347250419277955</v>
      </c>
      <c r="H29" s="54" t="s">
        <v>27</v>
      </c>
      <c r="I29" s="51">
        <f>F28</f>
        <v>77.464913054991612</v>
      </c>
    </row>
    <row r="30" spans="2:9" ht="15.75" thickBot="1" x14ac:dyDescent="0.3">
      <c r="B30" s="31">
        <v>590</v>
      </c>
      <c r="C30" s="32" t="s">
        <v>12</v>
      </c>
      <c r="D30" s="28">
        <v>130.4</v>
      </c>
      <c r="E30" s="29">
        <f t="shared" si="1"/>
        <v>11.510283343631389</v>
      </c>
      <c r="F30" s="30">
        <f t="shared" si="2"/>
        <v>42.836967075646569</v>
      </c>
      <c r="H30" s="55"/>
    </row>
    <row r="31" spans="2:9" ht="15.75" thickBot="1" x14ac:dyDescent="0.3">
      <c r="B31" s="31">
        <v>420</v>
      </c>
      <c r="C31" s="32" t="s">
        <v>13</v>
      </c>
      <c r="D31" s="28">
        <v>97.3</v>
      </c>
      <c r="E31" s="29">
        <f t="shared" si="1"/>
        <v>8.5885779857004163</v>
      </c>
      <c r="F31" s="30">
        <f t="shared" si="2"/>
        <v>34.248389089946151</v>
      </c>
    </row>
    <row r="32" spans="2:9" ht="15.75" thickBot="1" x14ac:dyDescent="0.3">
      <c r="B32" s="31">
        <v>297</v>
      </c>
      <c r="C32" s="32" t="s">
        <v>14</v>
      </c>
      <c r="D32" s="28">
        <v>92.1</v>
      </c>
      <c r="E32" s="29">
        <f t="shared" si="1"/>
        <v>8.1295789566599002</v>
      </c>
      <c r="F32" s="30">
        <f t="shared" si="2"/>
        <v>26.118810133286253</v>
      </c>
      <c r="H32" s="56" t="s">
        <v>31</v>
      </c>
      <c r="I32" s="48">
        <f>(LOG10(I26/I27)/(LOG10(I28/I29)))</f>
        <v>1.8698442357841532</v>
      </c>
    </row>
    <row r="33" spans="2:9" ht="15.75" thickBot="1" x14ac:dyDescent="0.3">
      <c r="B33" s="31">
        <v>210</v>
      </c>
      <c r="C33" s="32" t="s">
        <v>15</v>
      </c>
      <c r="D33" s="28">
        <v>72.400000000000006</v>
      </c>
      <c r="E33" s="29">
        <f t="shared" si="1"/>
        <v>6.3906787889487173</v>
      </c>
      <c r="F33" s="30">
        <f t="shared" si="2"/>
        <v>19.728131344337534</v>
      </c>
      <c r="H33" s="57" t="s">
        <v>36</v>
      </c>
      <c r="I33" s="49">
        <f>(LOG10(I26))-(I32*(LOG10(I28/80)))</f>
        <v>3.1753687893453484</v>
      </c>
    </row>
    <row r="34" spans="2:9" ht="15.75" thickBot="1" x14ac:dyDescent="0.3">
      <c r="B34" s="31">
        <v>149</v>
      </c>
      <c r="C34" s="32" t="s">
        <v>16</v>
      </c>
      <c r="D34" s="28">
        <v>55.9</v>
      </c>
      <c r="E34" s="29">
        <f t="shared" si="1"/>
        <v>4.9342395621855424</v>
      </c>
      <c r="F34" s="30">
        <f t="shared" si="2"/>
        <v>14.793891782151992</v>
      </c>
      <c r="H34" s="58" t="s">
        <v>37</v>
      </c>
      <c r="I34" s="50">
        <f>10^I33</f>
        <v>1497.5067524157535</v>
      </c>
    </row>
    <row r="35" spans="2:9" ht="15.75" thickBot="1" x14ac:dyDescent="0.3">
      <c r="B35" s="31">
        <v>105</v>
      </c>
      <c r="C35" s="32" t="s">
        <v>17</v>
      </c>
      <c r="D35" s="33">
        <v>46</v>
      </c>
      <c r="E35" s="29">
        <f t="shared" si="1"/>
        <v>4.0603760261276376</v>
      </c>
      <c r="F35" s="30">
        <f t="shared" si="2"/>
        <v>10.733515756024353</v>
      </c>
    </row>
    <row r="36" spans="2:9" ht="15.75" thickBot="1" x14ac:dyDescent="0.3">
      <c r="B36" s="31">
        <v>74</v>
      </c>
      <c r="C36" s="32" t="s">
        <v>18</v>
      </c>
      <c r="D36" s="28">
        <v>36.700000000000003</v>
      </c>
      <c r="E36" s="29">
        <f t="shared" si="1"/>
        <v>3.2394739164974853</v>
      </c>
      <c r="F36" s="30">
        <f t="shared" si="2"/>
        <v>7.4940418395268678</v>
      </c>
    </row>
    <row r="37" spans="2:9" ht="15.75" thickBot="1" x14ac:dyDescent="0.3">
      <c r="B37" s="31">
        <v>53</v>
      </c>
      <c r="C37" s="32" t="s">
        <v>19</v>
      </c>
      <c r="D37" s="28">
        <v>31.3</v>
      </c>
      <c r="E37" s="29">
        <f t="shared" si="1"/>
        <v>2.7628210786477188</v>
      </c>
      <c r="F37" s="30">
        <f t="shared" si="2"/>
        <v>4.7312207608791486</v>
      </c>
    </row>
    <row r="38" spans="2:9" ht="15.75" thickBot="1" x14ac:dyDescent="0.3">
      <c r="B38" s="31">
        <v>44</v>
      </c>
      <c r="C38" s="32" t="s">
        <v>20</v>
      </c>
      <c r="D38" s="28">
        <v>21.2</v>
      </c>
      <c r="E38" s="29">
        <f t="shared" si="1"/>
        <v>1.8713037337805634</v>
      </c>
      <c r="F38" s="30">
        <f t="shared" si="2"/>
        <v>2.859917027098585</v>
      </c>
    </row>
    <row r="39" spans="2:9" ht="15.75" thickBot="1" x14ac:dyDescent="0.3">
      <c r="B39" s="31">
        <v>37</v>
      </c>
      <c r="C39" s="32" t="s">
        <v>21</v>
      </c>
      <c r="D39" s="28">
        <v>20.6</v>
      </c>
      <c r="E39" s="29">
        <f t="shared" si="1"/>
        <v>1.8183423073528115</v>
      </c>
      <c r="F39" s="30">
        <f t="shared" si="2"/>
        <v>1.0415747197457734</v>
      </c>
    </row>
    <row r="40" spans="2:9" ht="15.75" thickBot="1" x14ac:dyDescent="0.3">
      <c r="B40" s="42" t="s">
        <v>22</v>
      </c>
      <c r="C40" s="43" t="s">
        <v>23</v>
      </c>
      <c r="D40" s="34">
        <v>11.8</v>
      </c>
      <c r="E40" s="29">
        <f t="shared" si="1"/>
        <v>1.0415747197457852</v>
      </c>
      <c r="F40" s="30">
        <v>0</v>
      </c>
    </row>
    <row r="41" spans="2:9" ht="15.75" thickBot="1" x14ac:dyDescent="0.3">
      <c r="B41" s="44" t="s">
        <v>24</v>
      </c>
      <c r="C41" s="45"/>
      <c r="D41" s="46">
        <f t="shared" ref="D41" si="3">SUM(D26:D40)</f>
        <v>1132.8999999999999</v>
      </c>
      <c r="E41" s="47">
        <f>SUM(E25:E40)</f>
        <v>100</v>
      </c>
      <c r="F41" s="47">
        <v>0</v>
      </c>
    </row>
  </sheetData>
  <mergeCells count="2">
    <mergeCell ref="B20:C20"/>
    <mergeCell ref="B41:C41"/>
  </mergeCells>
  <pageMargins left="0.7" right="0.7" top="0.75" bottom="0.75" header="0.3" footer="0.3"/>
  <pageSetup paperSize="9" orientation="portrait" horizontalDpi="360" verticalDpi="36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Enzo</dc:creator>
  <cp:lastModifiedBy>godoysantiago650@gmail.com</cp:lastModifiedBy>
  <dcterms:created xsi:type="dcterms:W3CDTF">2021-04-30T13:56:11Z</dcterms:created>
  <dcterms:modified xsi:type="dcterms:W3CDTF">2022-07-01T00:04:50Z</dcterms:modified>
</cp:coreProperties>
</file>