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or (Shade)\Desktop\trabajos\Trabajos por Coronavirus 2021\"/>
    </mc:Choice>
  </mc:AlternateContent>
  <xr:revisionPtr revIDLastSave="0" documentId="13_ncr:1_{405D35FD-5D71-455D-A0BC-0D77EFA4C13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3" i="1" l="1"/>
  <c r="D103" i="1"/>
  <c r="E92" i="1" s="1"/>
  <c r="D83" i="1"/>
  <c r="E70" i="1" s="1"/>
  <c r="D63" i="1"/>
  <c r="E49" i="1" s="1"/>
  <c r="D43" i="1"/>
  <c r="E28" i="1" s="1"/>
  <c r="F28" i="1" s="1"/>
  <c r="E79" i="1" l="1"/>
  <c r="E75" i="1"/>
  <c r="E55" i="1"/>
  <c r="E50" i="1"/>
  <c r="E47" i="1"/>
  <c r="F47" i="1" s="1"/>
  <c r="E59" i="1"/>
  <c r="E54" i="1"/>
  <c r="E48" i="1"/>
  <c r="F48" i="1" s="1"/>
  <c r="F49" i="1" s="1"/>
  <c r="F50" i="1" s="1"/>
  <c r="E63" i="1"/>
  <c r="E58" i="1"/>
  <c r="E52" i="1"/>
  <c r="E71" i="1"/>
  <c r="E60" i="1"/>
  <c r="E62" i="1"/>
  <c r="E56" i="1"/>
  <c r="E51" i="1"/>
  <c r="E83" i="1"/>
  <c r="E81" i="1"/>
  <c r="E77" i="1"/>
  <c r="E73" i="1"/>
  <c r="E69" i="1"/>
  <c r="E103" i="1"/>
  <c r="E99" i="1"/>
  <c r="E95" i="1"/>
  <c r="E91" i="1"/>
  <c r="E61" i="1"/>
  <c r="E57" i="1"/>
  <c r="E53" i="1"/>
  <c r="E67" i="1"/>
  <c r="F67" i="1" s="1"/>
  <c r="E80" i="1"/>
  <c r="E76" i="1"/>
  <c r="E72" i="1"/>
  <c r="E68" i="1"/>
  <c r="F68" i="1" s="1"/>
  <c r="F69" i="1" s="1"/>
  <c r="E102" i="1"/>
  <c r="E98" i="1"/>
  <c r="E94" i="1"/>
  <c r="E90" i="1"/>
  <c r="E101" i="1"/>
  <c r="E97" i="1"/>
  <c r="E93" i="1"/>
  <c r="E89" i="1"/>
  <c r="E82" i="1"/>
  <c r="E78" i="1"/>
  <c r="E74" i="1"/>
  <c r="E88" i="1"/>
  <c r="F88" i="1" s="1"/>
  <c r="F89" i="1" s="1"/>
  <c r="F90" i="1" s="1"/>
  <c r="E100" i="1"/>
  <c r="E96" i="1"/>
  <c r="E110" i="1"/>
  <c r="E114" i="1"/>
  <c r="E118" i="1"/>
  <c r="E122" i="1"/>
  <c r="E116" i="1"/>
  <c r="E113" i="1"/>
  <c r="E121" i="1"/>
  <c r="E111" i="1"/>
  <c r="E115" i="1"/>
  <c r="E119" i="1"/>
  <c r="E108" i="1"/>
  <c r="F108" i="1" s="1"/>
  <c r="E112" i="1"/>
  <c r="E120" i="1"/>
  <c r="E109" i="1"/>
  <c r="E117" i="1"/>
  <c r="E123" i="1"/>
  <c r="E43" i="1"/>
  <c r="E41" i="1"/>
  <c r="E39" i="1"/>
  <c r="E37" i="1"/>
  <c r="E35" i="1"/>
  <c r="E33" i="1"/>
  <c r="E31" i="1"/>
  <c r="E29" i="1"/>
  <c r="F29" i="1" s="1"/>
  <c r="E27" i="1"/>
  <c r="F27" i="1" s="1"/>
  <c r="E42" i="1"/>
  <c r="E40" i="1"/>
  <c r="E38" i="1"/>
  <c r="E36" i="1"/>
  <c r="E34" i="1"/>
  <c r="E32" i="1"/>
  <c r="E30" i="1"/>
  <c r="H23" i="1"/>
  <c r="G23" i="1"/>
  <c r="F23" i="1"/>
  <c r="E23" i="1"/>
  <c r="D23" i="1"/>
  <c r="F51" i="1" l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109" i="1"/>
  <c r="F110" i="1" s="1"/>
  <c r="F111" i="1" s="1"/>
  <c r="F91" i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30" i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70" i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G47" i="1"/>
  <c r="H47" i="1" s="1"/>
  <c r="I47" i="1" s="1"/>
  <c r="G87" i="1" l="1"/>
  <c r="H87" i="1" s="1"/>
  <c r="I87" i="1" s="1"/>
  <c r="F112" i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G107" i="1"/>
  <c r="H107" i="1" s="1"/>
  <c r="I107" i="1" s="1"/>
  <c r="G67" i="1"/>
  <c r="H67" i="1" s="1"/>
  <c r="I67" i="1" s="1"/>
  <c r="G27" i="1"/>
  <c r="H27" i="1" s="1"/>
  <c r="I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Equipo</author>
  </authors>
  <commentList>
    <comment ref="D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2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D4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D6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D86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D10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</commentList>
</comments>
</file>

<file path=xl/sharedStrings.xml><?xml version="1.0" encoding="utf-8"?>
<sst xmlns="http://schemas.openxmlformats.org/spreadsheetml/2006/main" count="157" uniqueCount="32">
  <si>
    <t>Peso Fracción Retenido (g)</t>
  </si>
  <si>
    <t>Fecha</t>
  </si>
  <si>
    <r>
      <t>Abertura (</t>
    </r>
    <r>
      <rPr>
        <b/>
        <sz val="11"/>
        <color theme="1"/>
        <rFont val="Calibri"/>
        <family val="2"/>
      </rPr>
      <t>μ)</t>
    </r>
  </si>
  <si>
    <t>Intervalo (#)</t>
  </si>
  <si>
    <t>Alimentación</t>
  </si>
  <si>
    <t>0,5 min</t>
  </si>
  <si>
    <t>1 min</t>
  </si>
  <si>
    <t>2 min</t>
  </si>
  <si>
    <t>3 min</t>
  </si>
  <si>
    <t>6/8</t>
  </si>
  <si>
    <t>8/10</t>
  </si>
  <si>
    <t>10/14</t>
  </si>
  <si>
    <t>14/20</t>
  </si>
  <si>
    <t>20/30</t>
  </si>
  <si>
    <t>30/40</t>
  </si>
  <si>
    <t>40/50</t>
  </si>
  <si>
    <t>50/70</t>
  </si>
  <si>
    <t>70/100</t>
  </si>
  <si>
    <t>100/140</t>
  </si>
  <si>
    <t>140/200</t>
  </si>
  <si>
    <t>200/270</t>
  </si>
  <si>
    <t>270/325</t>
  </si>
  <si>
    <t>325/400</t>
  </si>
  <si>
    <t>400/Fondo</t>
  </si>
  <si>
    <t>&lt; 37</t>
  </si>
  <si>
    <t>Fondo</t>
  </si>
  <si>
    <t>TOTAL</t>
  </si>
  <si>
    <t>% retenido</t>
  </si>
  <si>
    <t>% pasante</t>
  </si>
  <si>
    <t>M</t>
  </si>
  <si>
    <t>Log 80%</t>
  </si>
  <si>
    <t>P80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</si>
</sst>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" fontId="2" fillId="4" borderId="1" xfId="0" applyNumberFormat="1" applyFont="1" applyFill="1" applyBorder="1" applyAlignment="1">
      <alignment horizontal="center"/>
    </xf>
    <xf numFmtId="16" fontId="2" fillId="4" borderId="2" xfId="0" applyNumberFormat="1" applyFont="1" applyFill="1" applyBorder="1" applyAlignment="1">
      <alignment horizontal="center"/>
    </xf>
    <xf numFmtId="16" fontId="2" fillId="4" borderId="3" xfId="0" applyNumberFormat="1" applyFont="1" applyFill="1" applyBorder="1" applyAlignment="1">
      <alignment horizontal="center"/>
    </xf>
    <xf numFmtId="14" fontId="1" fillId="4" borderId="5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23"/>
  <sheetViews>
    <sheetView tabSelected="1" workbookViewId="0">
      <selection activeCell="H115" sqref="H115"/>
    </sheetView>
  </sheetViews>
  <sheetFormatPr baseColWidth="10" defaultRowHeight="15" x14ac:dyDescent="0.25"/>
  <cols>
    <col min="4" max="4" width="21.7109375" customWidth="1"/>
    <col min="5" max="5" width="20.5703125" customWidth="1"/>
    <col min="6" max="7" width="18.28515625" customWidth="1"/>
    <col min="8" max="8" width="17.42578125" customWidth="1"/>
  </cols>
  <sheetData>
    <row r="3" spans="2:8" ht="15.75" thickBot="1" x14ac:dyDescent="0.3"/>
    <row r="4" spans="2:8" ht="19.5" thickBot="1" x14ac:dyDescent="0.35">
      <c r="D4" s="31" t="s">
        <v>0</v>
      </c>
      <c r="E4" s="32"/>
      <c r="F4" s="32"/>
      <c r="G4" s="32"/>
      <c r="H4" s="33"/>
    </row>
    <row r="5" spans="2:8" ht="15.75" thickBot="1" x14ac:dyDescent="0.3">
      <c r="C5" s="38" t="s">
        <v>1</v>
      </c>
      <c r="D5" s="34">
        <v>43083</v>
      </c>
      <c r="E5" s="35">
        <v>43088</v>
      </c>
      <c r="F5" s="34">
        <v>43089</v>
      </c>
      <c r="G5" s="35">
        <v>43090</v>
      </c>
      <c r="H5" s="36">
        <v>43097</v>
      </c>
    </row>
    <row r="6" spans="2:8" ht="15.75" thickBot="1" x14ac:dyDescent="0.3">
      <c r="B6" s="40" t="s">
        <v>2</v>
      </c>
      <c r="C6" s="39" t="s">
        <v>3</v>
      </c>
      <c r="D6" s="37" t="s">
        <v>4</v>
      </c>
      <c r="E6" s="37" t="s">
        <v>5</v>
      </c>
      <c r="F6" s="37" t="s">
        <v>6</v>
      </c>
      <c r="G6" s="37" t="s">
        <v>7</v>
      </c>
      <c r="H6" s="37" t="s">
        <v>8</v>
      </c>
    </row>
    <row r="7" spans="2:8" x14ac:dyDescent="0.25">
      <c r="B7" s="1">
        <v>3360</v>
      </c>
      <c r="C7" s="2" t="s">
        <v>9</v>
      </c>
      <c r="D7" s="5">
        <v>61.8</v>
      </c>
      <c r="E7" s="3">
        <v>43.1</v>
      </c>
      <c r="F7" s="5">
        <v>33.799999999999997</v>
      </c>
      <c r="G7" s="3">
        <v>23.3</v>
      </c>
      <c r="H7" s="6">
        <v>16.8</v>
      </c>
    </row>
    <row r="8" spans="2:8" x14ac:dyDescent="0.25">
      <c r="B8" s="3">
        <v>2380</v>
      </c>
      <c r="C8" s="4" t="s">
        <v>10</v>
      </c>
      <c r="D8" s="5">
        <v>61.8</v>
      </c>
      <c r="E8" s="3">
        <v>43.1</v>
      </c>
      <c r="F8" s="5">
        <v>33.799999999999997</v>
      </c>
      <c r="G8" s="3">
        <v>23.3</v>
      </c>
      <c r="H8" s="6">
        <v>16.8</v>
      </c>
    </row>
    <row r="9" spans="2:8" x14ac:dyDescent="0.25">
      <c r="B9" s="3">
        <v>2000</v>
      </c>
      <c r="C9" s="4" t="s">
        <v>11</v>
      </c>
      <c r="D9" s="5">
        <v>70.7</v>
      </c>
      <c r="E9" s="3">
        <v>55.2</v>
      </c>
      <c r="F9" s="5">
        <v>41.1</v>
      </c>
      <c r="G9" s="7">
        <v>27</v>
      </c>
      <c r="H9" s="8">
        <v>19</v>
      </c>
    </row>
    <row r="10" spans="2:8" x14ac:dyDescent="0.25">
      <c r="B10" s="3">
        <v>1410</v>
      </c>
      <c r="C10" s="4" t="s">
        <v>12</v>
      </c>
      <c r="D10" s="5">
        <v>284.8</v>
      </c>
      <c r="E10" s="3">
        <v>227.3</v>
      </c>
      <c r="F10" s="5">
        <v>180.4</v>
      </c>
      <c r="G10" s="3">
        <v>114.2</v>
      </c>
      <c r="H10" s="6">
        <v>75.7</v>
      </c>
    </row>
    <row r="11" spans="2:8" x14ac:dyDescent="0.25">
      <c r="B11" s="3">
        <v>840</v>
      </c>
      <c r="C11" s="4" t="s">
        <v>13</v>
      </c>
      <c r="D11" s="5">
        <v>264.5</v>
      </c>
      <c r="E11" s="3">
        <v>271.39999999999998</v>
      </c>
      <c r="F11" s="5">
        <v>261.89999999999998</v>
      </c>
      <c r="G11" s="3">
        <v>207.2</v>
      </c>
      <c r="H11" s="6">
        <v>150.9</v>
      </c>
    </row>
    <row r="12" spans="2:8" x14ac:dyDescent="0.25">
      <c r="B12" s="3">
        <v>590</v>
      </c>
      <c r="C12" s="4" t="s">
        <v>14</v>
      </c>
      <c r="D12" s="5">
        <v>119.4</v>
      </c>
      <c r="E12" s="3">
        <v>121.8</v>
      </c>
      <c r="F12" s="5">
        <v>130.4</v>
      </c>
      <c r="G12" s="3">
        <v>139.69999999999999</v>
      </c>
      <c r="H12" s="6">
        <v>126.8</v>
      </c>
    </row>
    <row r="13" spans="2:8" x14ac:dyDescent="0.25">
      <c r="B13" s="3">
        <v>420</v>
      </c>
      <c r="C13" s="4" t="s">
        <v>15</v>
      </c>
      <c r="D13" s="9">
        <v>87</v>
      </c>
      <c r="E13" s="3">
        <v>94.4</v>
      </c>
      <c r="F13" s="5">
        <v>97.3</v>
      </c>
      <c r="G13" s="3">
        <v>111.5</v>
      </c>
      <c r="H13" s="6">
        <v>122.9</v>
      </c>
    </row>
    <row r="14" spans="2:8" x14ac:dyDescent="0.25">
      <c r="B14" s="3">
        <v>297</v>
      </c>
      <c r="C14" s="4" t="s">
        <v>16</v>
      </c>
      <c r="D14" s="5">
        <v>62.6</v>
      </c>
      <c r="E14" s="3">
        <v>79.400000000000006</v>
      </c>
      <c r="F14" s="5">
        <v>92.1</v>
      </c>
      <c r="G14" s="3">
        <v>111.6</v>
      </c>
      <c r="H14" s="6">
        <v>125.3</v>
      </c>
    </row>
    <row r="15" spans="2:8" x14ac:dyDescent="0.25">
      <c r="B15" s="3">
        <v>210</v>
      </c>
      <c r="C15" s="4" t="s">
        <v>17</v>
      </c>
      <c r="D15" s="5">
        <v>46.6</v>
      </c>
      <c r="E15" s="3">
        <v>60.4</v>
      </c>
      <c r="F15" s="5">
        <v>72.400000000000006</v>
      </c>
      <c r="G15" s="7">
        <v>93</v>
      </c>
      <c r="H15" s="6">
        <v>110.2</v>
      </c>
    </row>
    <row r="16" spans="2:8" x14ac:dyDescent="0.25">
      <c r="B16" s="3">
        <v>149</v>
      </c>
      <c r="C16" s="4" t="s">
        <v>18</v>
      </c>
      <c r="D16" s="5">
        <v>34.1</v>
      </c>
      <c r="E16" s="3">
        <v>45.5</v>
      </c>
      <c r="F16" s="5">
        <v>55.9</v>
      </c>
      <c r="G16" s="3">
        <v>73.400000000000006</v>
      </c>
      <c r="H16" s="6">
        <v>90.9</v>
      </c>
    </row>
    <row r="17" spans="2:9" x14ac:dyDescent="0.25">
      <c r="B17" s="3">
        <v>105</v>
      </c>
      <c r="C17" s="4" t="s">
        <v>19</v>
      </c>
      <c r="D17" s="5">
        <v>28.4</v>
      </c>
      <c r="E17" s="3">
        <v>37.299999999999997</v>
      </c>
      <c r="F17" s="9">
        <v>46</v>
      </c>
      <c r="G17" s="3">
        <v>61.4</v>
      </c>
      <c r="H17" s="8">
        <v>77</v>
      </c>
    </row>
    <row r="18" spans="2:9" x14ac:dyDescent="0.25">
      <c r="B18" s="3">
        <v>74</v>
      </c>
      <c r="C18" s="4" t="s">
        <v>20</v>
      </c>
      <c r="D18" s="5">
        <v>21.1</v>
      </c>
      <c r="E18" s="3">
        <v>29.7</v>
      </c>
      <c r="F18" s="5">
        <v>36.700000000000003</v>
      </c>
      <c r="G18" s="3">
        <v>51.2</v>
      </c>
      <c r="H18" s="6">
        <v>69.3</v>
      </c>
    </row>
    <row r="19" spans="2:9" x14ac:dyDescent="0.25">
      <c r="B19" s="3">
        <v>53</v>
      </c>
      <c r="C19" s="4" t="s">
        <v>21</v>
      </c>
      <c r="D19" s="5">
        <v>19.7</v>
      </c>
      <c r="E19" s="3">
        <v>24.9</v>
      </c>
      <c r="F19" s="5">
        <v>31.3</v>
      </c>
      <c r="G19" s="7">
        <v>40</v>
      </c>
      <c r="H19" s="6">
        <v>55.7</v>
      </c>
    </row>
    <row r="20" spans="2:9" x14ac:dyDescent="0.25">
      <c r="B20" s="3">
        <v>44</v>
      </c>
      <c r="C20" s="4" t="s">
        <v>22</v>
      </c>
      <c r="D20" s="5">
        <v>11.4</v>
      </c>
      <c r="E20" s="3">
        <v>14.8</v>
      </c>
      <c r="F20" s="5">
        <v>21.2</v>
      </c>
      <c r="G20" s="3">
        <v>29.7</v>
      </c>
      <c r="H20" s="6">
        <v>39.5</v>
      </c>
    </row>
    <row r="21" spans="2:9" x14ac:dyDescent="0.25">
      <c r="B21" s="3">
        <v>37</v>
      </c>
      <c r="C21" s="4" t="s">
        <v>23</v>
      </c>
      <c r="D21" s="5">
        <v>12.7</v>
      </c>
      <c r="E21" s="3">
        <v>17.2</v>
      </c>
      <c r="F21" s="5">
        <v>20.6</v>
      </c>
      <c r="G21" s="3">
        <v>29.8</v>
      </c>
      <c r="H21" s="6">
        <v>30.8</v>
      </c>
    </row>
    <row r="22" spans="2:9" ht="15.75" thickBot="1" x14ac:dyDescent="0.3">
      <c r="B22" s="10" t="s">
        <v>24</v>
      </c>
      <c r="C22" s="11" t="s">
        <v>25</v>
      </c>
      <c r="D22" s="12">
        <v>11.2</v>
      </c>
      <c r="E22" s="13">
        <v>13.1</v>
      </c>
      <c r="F22" s="12">
        <v>11.8</v>
      </c>
      <c r="G22" s="13">
        <v>14.5</v>
      </c>
      <c r="H22" s="14">
        <v>12.8</v>
      </c>
    </row>
    <row r="23" spans="2:9" ht="15.75" thickBot="1" x14ac:dyDescent="0.3">
      <c r="B23" s="29" t="s">
        <v>26</v>
      </c>
      <c r="C23" s="30"/>
      <c r="D23" s="15">
        <f>SUM(D8:D22)</f>
        <v>1136.0000000000002</v>
      </c>
      <c r="E23" s="16">
        <f t="shared" ref="E23:H23" si="0">SUM(E8:E22)</f>
        <v>1135.5</v>
      </c>
      <c r="F23" s="15">
        <f t="shared" si="0"/>
        <v>1132.8999999999999</v>
      </c>
      <c r="G23" s="16">
        <f t="shared" si="0"/>
        <v>1127.5</v>
      </c>
      <c r="H23" s="15">
        <f t="shared" si="0"/>
        <v>1123.5999999999999</v>
      </c>
    </row>
    <row r="25" spans="2:9" ht="15.75" thickBot="1" x14ac:dyDescent="0.3"/>
    <row r="26" spans="2:9" ht="15.75" thickBot="1" x14ac:dyDescent="0.3">
      <c r="B26" s="40" t="s">
        <v>2</v>
      </c>
      <c r="C26" s="39" t="s">
        <v>3</v>
      </c>
      <c r="D26" s="37" t="s">
        <v>4</v>
      </c>
      <c r="E26" s="37" t="s">
        <v>27</v>
      </c>
      <c r="F26" s="37" t="s">
        <v>28</v>
      </c>
      <c r="G26" s="37" t="s">
        <v>29</v>
      </c>
      <c r="H26" s="37" t="s">
        <v>30</v>
      </c>
      <c r="I26" s="37" t="s">
        <v>31</v>
      </c>
    </row>
    <row r="27" spans="2:9" ht="15.75" thickBot="1" x14ac:dyDescent="0.3">
      <c r="B27" s="18"/>
      <c r="C27" s="19" t="s">
        <v>9</v>
      </c>
      <c r="D27" s="20">
        <v>61.8</v>
      </c>
      <c r="E27" s="21">
        <f t="shared" ref="E27:E43" si="1">(D27*100)/$D$43</f>
        <v>5.4401408450704212</v>
      </c>
      <c r="F27" s="21">
        <f>(100-E27)</f>
        <v>94.559859154929583</v>
      </c>
      <c r="G27" s="22">
        <f>(LOG10(B29/B30)/(LOG10(F29/F30)))</f>
        <v>1.0471902027342754</v>
      </c>
      <c r="H27" s="22">
        <f>LOG10(B29)-(G27*(LOG10(F29/80)))</f>
        <v>3.2559494434113359</v>
      </c>
      <c r="I27" s="28">
        <f>10^(H27)</f>
        <v>1802.8078622527707</v>
      </c>
    </row>
    <row r="28" spans="2:9" x14ac:dyDescent="0.25">
      <c r="B28" s="3">
        <v>2380</v>
      </c>
      <c r="C28" s="4" t="s">
        <v>10</v>
      </c>
      <c r="D28" s="5">
        <v>61.8</v>
      </c>
      <c r="E28" s="17">
        <f t="shared" si="1"/>
        <v>5.4401408450704212</v>
      </c>
      <c r="F28" s="17">
        <f>(100-E28)</f>
        <v>94.559859154929583</v>
      </c>
    </row>
    <row r="29" spans="2:9" x14ac:dyDescent="0.25">
      <c r="B29" s="3">
        <v>2000</v>
      </c>
      <c r="C29" s="4" t="s">
        <v>11</v>
      </c>
      <c r="D29" s="5">
        <v>70.7</v>
      </c>
      <c r="E29" s="17">
        <f t="shared" si="1"/>
        <v>6.2235915492957732</v>
      </c>
      <c r="F29" s="17">
        <f t="shared" ref="F29:F41" si="2">(F28-E29)</f>
        <v>88.336267605633807</v>
      </c>
    </row>
    <row r="30" spans="2:9" x14ac:dyDescent="0.25">
      <c r="B30" s="3">
        <v>1410</v>
      </c>
      <c r="C30" s="4" t="s">
        <v>12</v>
      </c>
      <c r="D30" s="5">
        <v>284.8</v>
      </c>
      <c r="E30" s="17">
        <f t="shared" si="1"/>
        <v>25.070422535211261</v>
      </c>
      <c r="F30" s="17">
        <f t="shared" si="2"/>
        <v>63.265845070422543</v>
      </c>
    </row>
    <row r="31" spans="2:9" x14ac:dyDescent="0.25">
      <c r="B31" s="3">
        <v>840</v>
      </c>
      <c r="C31" s="4" t="s">
        <v>13</v>
      </c>
      <c r="D31" s="5">
        <v>264.5</v>
      </c>
      <c r="E31" s="17">
        <f t="shared" si="1"/>
        <v>23.283450704225348</v>
      </c>
      <c r="F31" s="17">
        <f t="shared" si="2"/>
        <v>39.982394366197198</v>
      </c>
    </row>
    <row r="32" spans="2:9" x14ac:dyDescent="0.25">
      <c r="B32" s="3">
        <v>590</v>
      </c>
      <c r="C32" s="4" t="s">
        <v>14</v>
      </c>
      <c r="D32" s="5">
        <v>119.4</v>
      </c>
      <c r="E32" s="17">
        <f t="shared" si="1"/>
        <v>10.510563380281688</v>
      </c>
      <c r="F32" s="17">
        <f t="shared" si="2"/>
        <v>29.47183098591551</v>
      </c>
    </row>
    <row r="33" spans="2:9" x14ac:dyDescent="0.25">
      <c r="B33" s="3">
        <v>420</v>
      </c>
      <c r="C33" s="4" t="s">
        <v>15</v>
      </c>
      <c r="D33" s="9">
        <v>87</v>
      </c>
      <c r="E33" s="17">
        <f t="shared" si="1"/>
        <v>7.6584507042253502</v>
      </c>
      <c r="F33" s="17">
        <f t="shared" si="2"/>
        <v>21.813380281690158</v>
      </c>
    </row>
    <row r="34" spans="2:9" x14ac:dyDescent="0.25">
      <c r="B34" s="3">
        <v>297</v>
      </c>
      <c r="C34" s="4" t="s">
        <v>16</v>
      </c>
      <c r="D34" s="5">
        <v>62.6</v>
      </c>
      <c r="E34" s="17">
        <f t="shared" si="1"/>
        <v>5.5105633802816891</v>
      </c>
      <c r="F34" s="17">
        <f t="shared" si="2"/>
        <v>16.30281690140847</v>
      </c>
    </row>
    <row r="35" spans="2:9" x14ac:dyDescent="0.25">
      <c r="B35" s="3">
        <v>210</v>
      </c>
      <c r="C35" s="4" t="s">
        <v>17</v>
      </c>
      <c r="D35" s="5">
        <v>46.6</v>
      </c>
      <c r="E35" s="17">
        <f t="shared" si="1"/>
        <v>4.1021126760563371</v>
      </c>
      <c r="F35" s="17">
        <f t="shared" si="2"/>
        <v>12.200704225352133</v>
      </c>
    </row>
    <row r="36" spans="2:9" x14ac:dyDescent="0.25">
      <c r="B36" s="3">
        <v>149</v>
      </c>
      <c r="C36" s="4" t="s">
        <v>18</v>
      </c>
      <c r="D36" s="5">
        <v>34.1</v>
      </c>
      <c r="E36" s="17">
        <f t="shared" si="1"/>
        <v>3.0017605633802811</v>
      </c>
      <c r="F36" s="17">
        <f t="shared" si="2"/>
        <v>9.1989436619718532</v>
      </c>
    </row>
    <row r="37" spans="2:9" x14ac:dyDescent="0.25">
      <c r="B37" s="3">
        <v>105</v>
      </c>
      <c r="C37" s="4" t="s">
        <v>19</v>
      </c>
      <c r="D37" s="5">
        <v>28.4</v>
      </c>
      <c r="E37" s="17">
        <f t="shared" si="1"/>
        <v>2.4999999999999996</v>
      </c>
      <c r="F37" s="17">
        <f t="shared" si="2"/>
        <v>6.6989436619718532</v>
      </c>
    </row>
    <row r="38" spans="2:9" x14ac:dyDescent="0.25">
      <c r="B38" s="3">
        <v>74</v>
      </c>
      <c r="C38" s="4" t="s">
        <v>20</v>
      </c>
      <c r="D38" s="5">
        <v>21.1</v>
      </c>
      <c r="E38" s="17">
        <f t="shared" si="1"/>
        <v>1.8573943661971828</v>
      </c>
      <c r="F38" s="17">
        <f t="shared" si="2"/>
        <v>4.8415492957746702</v>
      </c>
    </row>
    <row r="39" spans="2:9" x14ac:dyDescent="0.25">
      <c r="B39" s="3">
        <v>53</v>
      </c>
      <c r="C39" s="4" t="s">
        <v>21</v>
      </c>
      <c r="D39" s="5">
        <v>19.7</v>
      </c>
      <c r="E39" s="17">
        <f t="shared" si="1"/>
        <v>1.7341549295774645</v>
      </c>
      <c r="F39" s="17">
        <f t="shared" si="2"/>
        <v>3.1073943661972057</v>
      </c>
    </row>
    <row r="40" spans="2:9" x14ac:dyDescent="0.25">
      <c r="B40" s="3">
        <v>44</v>
      </c>
      <c r="C40" s="4" t="s">
        <v>22</v>
      </c>
      <c r="D40" s="5">
        <v>11.4</v>
      </c>
      <c r="E40" s="17">
        <f t="shared" si="1"/>
        <v>1.0035211267605633</v>
      </c>
      <c r="F40" s="17">
        <f t="shared" si="2"/>
        <v>2.1038732394366422</v>
      </c>
    </row>
    <row r="41" spans="2:9" x14ac:dyDescent="0.25">
      <c r="B41" s="3">
        <v>37</v>
      </c>
      <c r="C41" s="4" t="s">
        <v>23</v>
      </c>
      <c r="D41" s="5">
        <v>12.7</v>
      </c>
      <c r="E41" s="17">
        <f t="shared" si="1"/>
        <v>1.117957746478873</v>
      </c>
      <c r="F41" s="17">
        <f t="shared" si="2"/>
        <v>0.98591549295776915</v>
      </c>
    </row>
    <row r="42" spans="2:9" ht="15.75" thickBot="1" x14ac:dyDescent="0.3">
      <c r="B42" s="10" t="s">
        <v>24</v>
      </c>
      <c r="C42" s="11" t="s">
        <v>25</v>
      </c>
      <c r="D42" s="12">
        <v>11.2</v>
      </c>
      <c r="E42" s="17">
        <f t="shared" si="1"/>
        <v>0.98591549295774628</v>
      </c>
      <c r="F42" s="17">
        <v>0</v>
      </c>
    </row>
    <row r="43" spans="2:9" ht="15.75" thickBot="1" x14ac:dyDescent="0.3">
      <c r="B43" s="29" t="s">
        <v>26</v>
      </c>
      <c r="C43" s="30"/>
      <c r="D43" s="15">
        <f>SUM(D28:D42)</f>
        <v>1136.0000000000002</v>
      </c>
      <c r="E43" s="17">
        <f t="shared" si="1"/>
        <v>100</v>
      </c>
      <c r="F43" s="17"/>
    </row>
    <row r="45" spans="2:9" ht="15.75" thickBot="1" x14ac:dyDescent="0.3"/>
    <row r="46" spans="2:9" ht="15.75" thickBot="1" x14ac:dyDescent="0.3">
      <c r="B46" s="40" t="s">
        <v>2</v>
      </c>
      <c r="C46" s="39" t="s">
        <v>3</v>
      </c>
      <c r="D46" s="37" t="s">
        <v>5</v>
      </c>
      <c r="E46" s="37" t="s">
        <v>27</v>
      </c>
      <c r="F46" s="37" t="s">
        <v>28</v>
      </c>
      <c r="G46" s="37" t="s">
        <v>29</v>
      </c>
      <c r="H46" s="37" t="s">
        <v>30</v>
      </c>
      <c r="I46" s="37" t="s">
        <v>31</v>
      </c>
    </row>
    <row r="47" spans="2:9" ht="15.75" thickBot="1" x14ac:dyDescent="0.3">
      <c r="B47" s="18">
        <v>3360</v>
      </c>
      <c r="C47" s="19" t="s">
        <v>9</v>
      </c>
      <c r="D47" s="25">
        <v>43.1</v>
      </c>
      <c r="E47" s="26">
        <f t="shared" ref="E47:E63" si="3">(D47*100)/$D$63</f>
        <v>3.7956847203874946</v>
      </c>
      <c r="F47" s="26">
        <f>(100-E47)</f>
        <v>96.204315279612501</v>
      </c>
      <c r="G47" s="22">
        <f>(LOG10(B49/B50))/(LOG10(F49/F50))</f>
        <v>1.4130998389214315</v>
      </c>
      <c r="H47" s="22">
        <f>(LOG10(B49)-(G47*(LOG10(F49/80))))</f>
        <v>3.2196561008588893</v>
      </c>
      <c r="I47" s="28">
        <f>10^(H47)</f>
        <v>1658.273272042718</v>
      </c>
    </row>
    <row r="48" spans="2:9" ht="15.75" thickBot="1" x14ac:dyDescent="0.3">
      <c r="B48" s="3">
        <v>2380</v>
      </c>
      <c r="C48" s="4" t="s">
        <v>10</v>
      </c>
      <c r="D48" s="3">
        <v>43.1</v>
      </c>
      <c r="E48" s="22">
        <f t="shared" si="3"/>
        <v>3.7956847203874946</v>
      </c>
      <c r="F48" s="22">
        <f>(100-E48)</f>
        <v>96.204315279612501</v>
      </c>
    </row>
    <row r="49" spans="2:6" ht="15.75" thickBot="1" x14ac:dyDescent="0.3">
      <c r="B49" s="3">
        <v>2000</v>
      </c>
      <c r="C49" s="4" t="s">
        <v>11</v>
      </c>
      <c r="D49" s="3">
        <v>55.2</v>
      </c>
      <c r="E49" s="22">
        <f t="shared" si="3"/>
        <v>4.861294583883752</v>
      </c>
      <c r="F49" s="22">
        <f>(F48-E49)</f>
        <v>91.343020695728754</v>
      </c>
    </row>
    <row r="50" spans="2:6" ht="15.75" thickBot="1" x14ac:dyDescent="0.3">
      <c r="B50" s="3">
        <v>1410</v>
      </c>
      <c r="C50" s="4" t="s">
        <v>12</v>
      </c>
      <c r="D50" s="3">
        <v>227.3</v>
      </c>
      <c r="E50" s="22">
        <f t="shared" si="3"/>
        <v>20.01761338617349</v>
      </c>
      <c r="F50" s="22">
        <f t="shared" ref="F50:F62" si="4">(F49-E50)</f>
        <v>71.32540730955526</v>
      </c>
    </row>
    <row r="51" spans="2:6" ht="15.75" thickBot="1" x14ac:dyDescent="0.3">
      <c r="B51" s="3">
        <v>840</v>
      </c>
      <c r="C51" s="4" t="s">
        <v>13</v>
      </c>
      <c r="D51" s="3">
        <v>271.39999999999998</v>
      </c>
      <c r="E51" s="22">
        <f t="shared" si="3"/>
        <v>23.901365037428441</v>
      </c>
      <c r="F51" s="22">
        <f t="shared" si="4"/>
        <v>47.424042272126819</v>
      </c>
    </row>
    <row r="52" spans="2:6" ht="15.75" thickBot="1" x14ac:dyDescent="0.3">
      <c r="B52" s="3">
        <v>590</v>
      </c>
      <c r="C52" s="4" t="s">
        <v>14</v>
      </c>
      <c r="D52" s="3">
        <v>121.8</v>
      </c>
      <c r="E52" s="22">
        <f t="shared" si="3"/>
        <v>10.726552179656538</v>
      </c>
      <c r="F52" s="22">
        <f t="shared" si="4"/>
        <v>36.697490092470282</v>
      </c>
    </row>
    <row r="53" spans="2:6" ht="15.75" thickBot="1" x14ac:dyDescent="0.3">
      <c r="B53" s="3">
        <v>420</v>
      </c>
      <c r="C53" s="4" t="s">
        <v>15</v>
      </c>
      <c r="D53" s="3">
        <v>94.4</v>
      </c>
      <c r="E53" s="22">
        <f t="shared" si="3"/>
        <v>8.313518273888155</v>
      </c>
      <c r="F53" s="22">
        <f t="shared" si="4"/>
        <v>28.383971818582125</v>
      </c>
    </row>
    <row r="54" spans="2:6" ht="15.75" thickBot="1" x14ac:dyDescent="0.3">
      <c r="B54" s="3">
        <v>297</v>
      </c>
      <c r="C54" s="4" t="s">
        <v>16</v>
      </c>
      <c r="D54" s="3">
        <v>79.400000000000006</v>
      </c>
      <c r="E54" s="22">
        <f t="shared" si="3"/>
        <v>6.9925143108762668</v>
      </c>
      <c r="F54" s="22">
        <f t="shared" si="4"/>
        <v>21.391457507705859</v>
      </c>
    </row>
    <row r="55" spans="2:6" ht="15.75" thickBot="1" x14ac:dyDescent="0.3">
      <c r="B55" s="3">
        <v>210</v>
      </c>
      <c r="C55" s="4" t="s">
        <v>17</v>
      </c>
      <c r="D55" s="3">
        <v>60.4</v>
      </c>
      <c r="E55" s="22">
        <f t="shared" si="3"/>
        <v>5.3192426243945397</v>
      </c>
      <c r="F55" s="22">
        <f t="shared" si="4"/>
        <v>16.072214883311318</v>
      </c>
    </row>
    <row r="56" spans="2:6" ht="15.75" thickBot="1" x14ac:dyDescent="0.3">
      <c r="B56" s="3">
        <v>149</v>
      </c>
      <c r="C56" s="4" t="s">
        <v>18</v>
      </c>
      <c r="D56" s="3">
        <v>45.5</v>
      </c>
      <c r="E56" s="22">
        <f t="shared" si="3"/>
        <v>4.0070453544693967</v>
      </c>
      <c r="F56" s="22">
        <f t="shared" si="4"/>
        <v>12.065169528841921</v>
      </c>
    </row>
    <row r="57" spans="2:6" ht="15.75" thickBot="1" x14ac:dyDescent="0.3">
      <c r="B57" s="3">
        <v>105</v>
      </c>
      <c r="C57" s="4" t="s">
        <v>19</v>
      </c>
      <c r="D57" s="3">
        <v>37.299999999999997</v>
      </c>
      <c r="E57" s="22">
        <f t="shared" si="3"/>
        <v>3.2848965213562304</v>
      </c>
      <c r="F57" s="22">
        <f t="shared" si="4"/>
        <v>8.7802730074856896</v>
      </c>
    </row>
    <row r="58" spans="2:6" ht="15.75" thickBot="1" x14ac:dyDescent="0.3">
      <c r="B58" s="3">
        <v>74</v>
      </c>
      <c r="C58" s="4" t="s">
        <v>20</v>
      </c>
      <c r="D58" s="3">
        <v>29.7</v>
      </c>
      <c r="E58" s="22">
        <f t="shared" si="3"/>
        <v>2.6155878467635403</v>
      </c>
      <c r="F58" s="22">
        <f t="shared" si="4"/>
        <v>6.1646851607221489</v>
      </c>
    </row>
    <row r="59" spans="2:6" ht="15.75" thickBot="1" x14ac:dyDescent="0.3">
      <c r="B59" s="3">
        <v>53</v>
      </c>
      <c r="C59" s="4" t="s">
        <v>21</v>
      </c>
      <c r="D59" s="3">
        <v>24.9</v>
      </c>
      <c r="E59" s="22">
        <f t="shared" si="3"/>
        <v>2.1928665785997357</v>
      </c>
      <c r="F59" s="22">
        <f t="shared" si="4"/>
        <v>3.9718185821224132</v>
      </c>
    </row>
    <row r="60" spans="2:6" ht="15.75" thickBot="1" x14ac:dyDescent="0.3">
      <c r="B60" s="3">
        <v>44</v>
      </c>
      <c r="C60" s="4" t="s">
        <v>22</v>
      </c>
      <c r="D60" s="3">
        <v>14.8</v>
      </c>
      <c r="E60" s="22">
        <f t="shared" si="3"/>
        <v>1.3033905768383971</v>
      </c>
      <c r="F60" s="22">
        <f t="shared" si="4"/>
        <v>2.6684280052840164</v>
      </c>
    </row>
    <row r="61" spans="2:6" ht="15.75" thickBot="1" x14ac:dyDescent="0.3">
      <c r="B61" s="3">
        <v>37</v>
      </c>
      <c r="C61" s="4" t="s">
        <v>23</v>
      </c>
      <c r="D61" s="3">
        <v>17.2</v>
      </c>
      <c r="E61" s="22">
        <f t="shared" si="3"/>
        <v>1.5147512109202994</v>
      </c>
      <c r="F61" s="22">
        <f t="shared" si="4"/>
        <v>1.153676794363717</v>
      </c>
    </row>
    <row r="62" spans="2:6" ht="15.75" thickBot="1" x14ac:dyDescent="0.3">
      <c r="B62" s="10" t="s">
        <v>24</v>
      </c>
      <c r="C62" s="11" t="s">
        <v>25</v>
      </c>
      <c r="D62" s="13">
        <v>13.1</v>
      </c>
      <c r="E62" s="22">
        <f t="shared" si="3"/>
        <v>1.1536767943637165</v>
      </c>
      <c r="F62" s="22">
        <f t="shared" si="4"/>
        <v>4.4408920985006262E-16</v>
      </c>
    </row>
    <row r="63" spans="2:6" ht="15.75" thickBot="1" x14ac:dyDescent="0.3">
      <c r="B63" s="29" t="s">
        <v>26</v>
      </c>
      <c r="C63" s="30"/>
      <c r="D63" s="16">
        <f t="shared" ref="D63" si="5">SUM(D48:D62)</f>
        <v>1135.5</v>
      </c>
      <c r="E63" s="22">
        <f t="shared" si="3"/>
        <v>100</v>
      </c>
      <c r="F63" s="22"/>
    </row>
    <row r="65" spans="2:9" ht="15.75" thickBot="1" x14ac:dyDescent="0.3"/>
    <row r="66" spans="2:9" ht="15.75" thickBot="1" x14ac:dyDescent="0.3">
      <c r="B66" s="40" t="s">
        <v>2</v>
      </c>
      <c r="C66" s="39" t="s">
        <v>3</v>
      </c>
      <c r="D66" s="37" t="s">
        <v>6</v>
      </c>
      <c r="E66" s="37" t="s">
        <v>27</v>
      </c>
      <c r="F66" s="37" t="s">
        <v>28</v>
      </c>
      <c r="G66" s="37" t="s">
        <v>29</v>
      </c>
      <c r="H66" s="37" t="s">
        <v>30</v>
      </c>
      <c r="I66" s="37" t="s">
        <v>31</v>
      </c>
    </row>
    <row r="67" spans="2:9" ht="15.75" thickBot="1" x14ac:dyDescent="0.3">
      <c r="B67" s="18">
        <v>3360</v>
      </c>
      <c r="C67" s="19" t="s">
        <v>9</v>
      </c>
      <c r="D67" s="20">
        <v>33.799999999999997</v>
      </c>
      <c r="E67" s="24">
        <f t="shared" ref="E67:E83" si="6">(D67*100)/$D$83</f>
        <v>2.9834936887633505</v>
      </c>
      <c r="F67" s="24">
        <f>(100-E67)</f>
        <v>97.016506311236654</v>
      </c>
      <c r="G67" s="22">
        <f>(LOG10(B69/B70))/(LOG10(F69/F70))</f>
        <v>1.8698442357841532</v>
      </c>
      <c r="H67" s="22">
        <f>(LOG10(B69)-(G67*(LOG10(F69/80))))</f>
        <v>3.1753687893453484</v>
      </c>
      <c r="I67" s="28">
        <f>10^H67</f>
        <v>1497.5067524157535</v>
      </c>
    </row>
    <row r="68" spans="2:9" ht="15.75" thickBot="1" x14ac:dyDescent="0.3">
      <c r="B68" s="3">
        <v>2380</v>
      </c>
      <c r="C68" s="4" t="s">
        <v>10</v>
      </c>
      <c r="D68" s="5">
        <v>33.799999999999997</v>
      </c>
      <c r="E68" s="23">
        <f t="shared" si="6"/>
        <v>2.9834936887633505</v>
      </c>
      <c r="F68" s="23">
        <f>(100-E68)</f>
        <v>97.016506311236654</v>
      </c>
    </row>
    <row r="69" spans="2:9" ht="15.75" thickBot="1" x14ac:dyDescent="0.3">
      <c r="B69" s="3">
        <v>2000</v>
      </c>
      <c r="C69" s="4" t="s">
        <v>11</v>
      </c>
      <c r="D69" s="5">
        <v>41.1</v>
      </c>
      <c r="E69" s="23">
        <f t="shared" si="6"/>
        <v>3.6278577103009977</v>
      </c>
      <c r="F69" s="23">
        <f>(F68-E69)</f>
        <v>93.388648600935653</v>
      </c>
    </row>
    <row r="70" spans="2:9" ht="15.75" thickBot="1" x14ac:dyDescent="0.3">
      <c r="B70" s="3">
        <v>1410</v>
      </c>
      <c r="C70" s="4" t="s">
        <v>12</v>
      </c>
      <c r="D70" s="5">
        <v>180.4</v>
      </c>
      <c r="E70" s="23">
        <f t="shared" si="6"/>
        <v>15.923735545944039</v>
      </c>
      <c r="F70" s="23">
        <f t="shared" ref="F70:F82" si="7">(F69-E70)</f>
        <v>77.464913054991612</v>
      </c>
    </row>
    <row r="71" spans="2:9" ht="15.75" thickBot="1" x14ac:dyDescent="0.3">
      <c r="B71" s="3">
        <v>840</v>
      </c>
      <c r="C71" s="4" t="s">
        <v>13</v>
      </c>
      <c r="D71" s="5">
        <v>261.89999999999998</v>
      </c>
      <c r="E71" s="23">
        <f t="shared" si="6"/>
        <v>23.117662635713653</v>
      </c>
      <c r="F71" s="23">
        <f t="shared" si="7"/>
        <v>54.347250419277955</v>
      </c>
    </row>
    <row r="72" spans="2:9" ht="15.75" thickBot="1" x14ac:dyDescent="0.3">
      <c r="B72" s="3">
        <v>590</v>
      </c>
      <c r="C72" s="4" t="s">
        <v>14</v>
      </c>
      <c r="D72" s="5">
        <v>130.4</v>
      </c>
      <c r="E72" s="23">
        <f t="shared" si="6"/>
        <v>11.510283343631389</v>
      </c>
      <c r="F72" s="23">
        <f t="shared" si="7"/>
        <v>42.836967075646569</v>
      </c>
    </row>
    <row r="73" spans="2:9" ht="15.75" thickBot="1" x14ac:dyDescent="0.3">
      <c r="B73" s="3">
        <v>420</v>
      </c>
      <c r="C73" s="4" t="s">
        <v>15</v>
      </c>
      <c r="D73" s="5">
        <v>97.3</v>
      </c>
      <c r="E73" s="23">
        <f t="shared" si="6"/>
        <v>8.5885779857004163</v>
      </c>
      <c r="F73" s="23">
        <f t="shared" si="7"/>
        <v>34.248389089946151</v>
      </c>
    </row>
    <row r="74" spans="2:9" ht="15.75" thickBot="1" x14ac:dyDescent="0.3">
      <c r="B74" s="3">
        <v>297</v>
      </c>
      <c r="C74" s="4" t="s">
        <v>16</v>
      </c>
      <c r="D74" s="5">
        <v>92.1</v>
      </c>
      <c r="E74" s="23">
        <f t="shared" si="6"/>
        <v>8.1295789566599002</v>
      </c>
      <c r="F74" s="23">
        <f t="shared" si="7"/>
        <v>26.118810133286253</v>
      </c>
    </row>
    <row r="75" spans="2:9" ht="15.75" thickBot="1" x14ac:dyDescent="0.3">
      <c r="B75" s="3">
        <v>210</v>
      </c>
      <c r="C75" s="4" t="s">
        <v>17</v>
      </c>
      <c r="D75" s="5">
        <v>72.400000000000006</v>
      </c>
      <c r="E75" s="23">
        <f t="shared" si="6"/>
        <v>6.3906787889487173</v>
      </c>
      <c r="F75" s="23">
        <f t="shared" si="7"/>
        <v>19.728131344337534</v>
      </c>
    </row>
    <row r="76" spans="2:9" ht="15.75" thickBot="1" x14ac:dyDescent="0.3">
      <c r="B76" s="3">
        <v>149</v>
      </c>
      <c r="C76" s="4" t="s">
        <v>18</v>
      </c>
      <c r="D76" s="5">
        <v>55.9</v>
      </c>
      <c r="E76" s="23">
        <f t="shared" si="6"/>
        <v>4.9342395621855424</v>
      </c>
      <c r="F76" s="23">
        <f t="shared" si="7"/>
        <v>14.793891782151992</v>
      </c>
    </row>
    <row r="77" spans="2:9" ht="15.75" thickBot="1" x14ac:dyDescent="0.3">
      <c r="B77" s="3">
        <v>105</v>
      </c>
      <c r="C77" s="4" t="s">
        <v>19</v>
      </c>
      <c r="D77" s="9">
        <v>46</v>
      </c>
      <c r="E77" s="23">
        <f t="shared" si="6"/>
        <v>4.0603760261276376</v>
      </c>
      <c r="F77" s="23">
        <f t="shared" si="7"/>
        <v>10.733515756024353</v>
      </c>
    </row>
    <row r="78" spans="2:9" ht="15.75" thickBot="1" x14ac:dyDescent="0.3">
      <c r="B78" s="3">
        <v>74</v>
      </c>
      <c r="C78" s="4" t="s">
        <v>20</v>
      </c>
      <c r="D78" s="5">
        <v>36.700000000000003</v>
      </c>
      <c r="E78" s="23">
        <f t="shared" si="6"/>
        <v>3.2394739164974853</v>
      </c>
      <c r="F78" s="23">
        <f t="shared" si="7"/>
        <v>7.4940418395268678</v>
      </c>
    </row>
    <row r="79" spans="2:9" ht="15.75" thickBot="1" x14ac:dyDescent="0.3">
      <c r="B79" s="3">
        <v>53</v>
      </c>
      <c r="C79" s="4" t="s">
        <v>21</v>
      </c>
      <c r="D79" s="5">
        <v>31.3</v>
      </c>
      <c r="E79" s="23">
        <f t="shared" si="6"/>
        <v>2.7628210786477188</v>
      </c>
      <c r="F79" s="23">
        <f t="shared" si="7"/>
        <v>4.7312207608791486</v>
      </c>
    </row>
    <row r="80" spans="2:9" ht="15.75" thickBot="1" x14ac:dyDescent="0.3">
      <c r="B80" s="3">
        <v>44</v>
      </c>
      <c r="C80" s="4" t="s">
        <v>22</v>
      </c>
      <c r="D80" s="5">
        <v>21.2</v>
      </c>
      <c r="E80" s="23">
        <f t="shared" si="6"/>
        <v>1.8713037337805634</v>
      </c>
      <c r="F80" s="23">
        <f t="shared" si="7"/>
        <v>2.859917027098585</v>
      </c>
    </row>
    <row r="81" spans="2:9" ht="15.75" thickBot="1" x14ac:dyDescent="0.3">
      <c r="B81" s="3">
        <v>37</v>
      </c>
      <c r="C81" s="4" t="s">
        <v>23</v>
      </c>
      <c r="D81" s="5">
        <v>20.6</v>
      </c>
      <c r="E81" s="23">
        <f t="shared" si="6"/>
        <v>1.8183423073528115</v>
      </c>
      <c r="F81" s="23">
        <f t="shared" si="7"/>
        <v>1.0415747197457734</v>
      </c>
    </row>
    <row r="82" spans="2:9" ht="15.75" thickBot="1" x14ac:dyDescent="0.3">
      <c r="B82" s="10" t="s">
        <v>24</v>
      </c>
      <c r="C82" s="11" t="s">
        <v>25</v>
      </c>
      <c r="D82" s="12">
        <v>11.8</v>
      </c>
      <c r="E82" s="23">
        <f t="shared" si="6"/>
        <v>1.0415747197457852</v>
      </c>
      <c r="F82" s="23">
        <f t="shared" si="7"/>
        <v>-1.1768364061026659E-14</v>
      </c>
    </row>
    <row r="83" spans="2:9" ht="15.75" thickBot="1" x14ac:dyDescent="0.3">
      <c r="B83" s="29" t="s">
        <v>26</v>
      </c>
      <c r="C83" s="30"/>
      <c r="D83" s="15">
        <f t="shared" ref="D83" si="8">SUM(D68:D82)</f>
        <v>1132.8999999999999</v>
      </c>
      <c r="E83" s="23">
        <f t="shared" si="6"/>
        <v>100</v>
      </c>
      <c r="F83" s="23"/>
    </row>
    <row r="85" spans="2:9" ht="15.75" thickBot="1" x14ac:dyDescent="0.3"/>
    <row r="86" spans="2:9" ht="15.75" thickBot="1" x14ac:dyDescent="0.3">
      <c r="B86" s="40" t="s">
        <v>2</v>
      </c>
      <c r="C86" s="39" t="s">
        <v>3</v>
      </c>
      <c r="D86" s="37" t="s">
        <v>7</v>
      </c>
      <c r="E86" s="37" t="s">
        <v>27</v>
      </c>
      <c r="F86" s="37" t="s">
        <v>28</v>
      </c>
      <c r="G86" s="37" t="s">
        <v>29</v>
      </c>
      <c r="H86" s="37" t="s">
        <v>30</v>
      </c>
      <c r="I86" s="37" t="s">
        <v>31</v>
      </c>
    </row>
    <row r="87" spans="2:9" ht="15.75" thickBot="1" x14ac:dyDescent="0.3">
      <c r="B87" s="18"/>
      <c r="C87" s="19" t="s">
        <v>9</v>
      </c>
      <c r="D87" s="25">
        <v>23.3</v>
      </c>
      <c r="E87" s="24"/>
      <c r="F87" s="26"/>
      <c r="G87" s="22">
        <f>LOG10(B90/B91)/LOG10(F90/F91)</f>
        <v>2.1378170524573301</v>
      </c>
      <c r="H87" s="22">
        <f>LOG10(B90)-(G87*(LOG10(F90/80)))</f>
        <v>3.0884628873711457</v>
      </c>
      <c r="I87" s="28">
        <f>10^(H87)</f>
        <v>1225.9221370426044</v>
      </c>
    </row>
    <row r="88" spans="2:9" ht="15.75" thickBot="1" x14ac:dyDescent="0.3">
      <c r="B88" s="3">
        <v>2380</v>
      </c>
      <c r="C88" s="4" t="s">
        <v>10</v>
      </c>
      <c r="D88" s="3">
        <v>23.3</v>
      </c>
      <c r="E88" s="23">
        <f t="shared" ref="E88:E103" si="9">(D88*100)/$D$103</f>
        <v>2.0665188470066518</v>
      </c>
      <c r="F88" s="22">
        <f>(100-E88)</f>
        <v>97.933481152993352</v>
      </c>
    </row>
    <row r="89" spans="2:9" ht="15.75" thickBot="1" x14ac:dyDescent="0.3">
      <c r="B89" s="3">
        <v>2000</v>
      </c>
      <c r="C89" s="4" t="s">
        <v>11</v>
      </c>
      <c r="D89" s="7">
        <v>27</v>
      </c>
      <c r="E89" s="23">
        <f t="shared" si="9"/>
        <v>2.3946784922394677</v>
      </c>
      <c r="F89" s="22">
        <f>(F88-E89)</f>
        <v>95.538802660753888</v>
      </c>
    </row>
    <row r="90" spans="2:9" ht="15.75" thickBot="1" x14ac:dyDescent="0.3">
      <c r="B90" s="3">
        <v>1410</v>
      </c>
      <c r="C90" s="4" t="s">
        <v>12</v>
      </c>
      <c r="D90" s="3">
        <v>114.2</v>
      </c>
      <c r="E90" s="23">
        <f t="shared" si="9"/>
        <v>10.128603104212861</v>
      </c>
      <c r="F90" s="22">
        <f t="shared" ref="F90:F102" si="10">(F89-E90)</f>
        <v>85.410199556541031</v>
      </c>
    </row>
    <row r="91" spans="2:9" ht="15.75" thickBot="1" x14ac:dyDescent="0.3">
      <c r="B91" s="3">
        <v>840</v>
      </c>
      <c r="C91" s="4" t="s">
        <v>13</v>
      </c>
      <c r="D91" s="3">
        <v>207.2</v>
      </c>
      <c r="E91" s="23">
        <f t="shared" si="9"/>
        <v>18.376940133037692</v>
      </c>
      <c r="F91" s="22">
        <f t="shared" si="10"/>
        <v>67.033259423503338</v>
      </c>
    </row>
    <row r="92" spans="2:9" ht="15.75" thickBot="1" x14ac:dyDescent="0.3">
      <c r="B92" s="3">
        <v>590</v>
      </c>
      <c r="C92" s="4" t="s">
        <v>14</v>
      </c>
      <c r="D92" s="3">
        <v>139.69999999999999</v>
      </c>
      <c r="E92" s="23">
        <f t="shared" si="9"/>
        <v>12.390243902439023</v>
      </c>
      <c r="F92" s="22">
        <f t="shared" si="10"/>
        <v>54.643015521064314</v>
      </c>
    </row>
    <row r="93" spans="2:9" ht="15.75" thickBot="1" x14ac:dyDescent="0.3">
      <c r="B93" s="3">
        <v>420</v>
      </c>
      <c r="C93" s="4" t="s">
        <v>15</v>
      </c>
      <c r="D93" s="3">
        <v>111.5</v>
      </c>
      <c r="E93" s="23">
        <f t="shared" si="9"/>
        <v>9.8891352549889131</v>
      </c>
      <c r="F93" s="22">
        <f t="shared" si="10"/>
        <v>44.753880266075399</v>
      </c>
    </row>
    <row r="94" spans="2:9" ht="15.75" thickBot="1" x14ac:dyDescent="0.3">
      <c r="B94" s="3">
        <v>297</v>
      </c>
      <c r="C94" s="4" t="s">
        <v>16</v>
      </c>
      <c r="D94" s="3">
        <v>111.6</v>
      </c>
      <c r="E94" s="23">
        <f t="shared" si="9"/>
        <v>9.8980044345898008</v>
      </c>
      <c r="F94" s="22">
        <f t="shared" si="10"/>
        <v>34.855875831485598</v>
      </c>
    </row>
    <row r="95" spans="2:9" ht="15.75" thickBot="1" x14ac:dyDescent="0.3">
      <c r="B95" s="3">
        <v>210</v>
      </c>
      <c r="C95" s="4" t="s">
        <v>17</v>
      </c>
      <c r="D95" s="7">
        <v>93</v>
      </c>
      <c r="E95" s="23">
        <f t="shared" si="9"/>
        <v>8.2483370288248334</v>
      </c>
      <c r="F95" s="22">
        <f t="shared" si="10"/>
        <v>26.607538802660763</v>
      </c>
    </row>
    <row r="96" spans="2:9" ht="15.75" thickBot="1" x14ac:dyDescent="0.3">
      <c r="B96" s="3">
        <v>149</v>
      </c>
      <c r="C96" s="4" t="s">
        <v>18</v>
      </c>
      <c r="D96" s="3">
        <v>73.400000000000006</v>
      </c>
      <c r="E96" s="23">
        <f t="shared" si="9"/>
        <v>6.5099778270509985</v>
      </c>
      <c r="F96" s="22">
        <f t="shared" si="10"/>
        <v>20.097560975609763</v>
      </c>
    </row>
    <row r="97" spans="2:9" ht="15.75" thickBot="1" x14ac:dyDescent="0.3">
      <c r="B97" s="3">
        <v>105</v>
      </c>
      <c r="C97" s="4" t="s">
        <v>19</v>
      </c>
      <c r="D97" s="3">
        <v>61.4</v>
      </c>
      <c r="E97" s="23">
        <f t="shared" si="9"/>
        <v>5.4456762749445673</v>
      </c>
      <c r="F97" s="22">
        <f t="shared" si="10"/>
        <v>14.651884700665196</v>
      </c>
    </row>
    <row r="98" spans="2:9" ht="15.75" thickBot="1" x14ac:dyDescent="0.3">
      <c r="B98" s="3">
        <v>74</v>
      </c>
      <c r="C98" s="4" t="s">
        <v>20</v>
      </c>
      <c r="D98" s="3">
        <v>51.2</v>
      </c>
      <c r="E98" s="23">
        <f t="shared" si="9"/>
        <v>4.541019955654102</v>
      </c>
      <c r="F98" s="22">
        <f t="shared" si="10"/>
        <v>10.110864745011094</v>
      </c>
    </row>
    <row r="99" spans="2:9" ht="15.75" thickBot="1" x14ac:dyDescent="0.3">
      <c r="B99" s="3">
        <v>53</v>
      </c>
      <c r="C99" s="4" t="s">
        <v>21</v>
      </c>
      <c r="D99" s="7">
        <v>40</v>
      </c>
      <c r="E99" s="23">
        <f t="shared" si="9"/>
        <v>3.5476718403547673</v>
      </c>
      <c r="F99" s="22">
        <f t="shared" si="10"/>
        <v>6.5631929046563267</v>
      </c>
    </row>
    <row r="100" spans="2:9" ht="15.75" thickBot="1" x14ac:dyDescent="0.3">
      <c r="B100" s="3">
        <v>44</v>
      </c>
      <c r="C100" s="4" t="s">
        <v>22</v>
      </c>
      <c r="D100" s="3">
        <v>29.7</v>
      </c>
      <c r="E100" s="23">
        <f t="shared" si="9"/>
        <v>2.6341463414634148</v>
      </c>
      <c r="F100" s="22">
        <f t="shared" si="10"/>
        <v>3.9290465631929119</v>
      </c>
    </row>
    <row r="101" spans="2:9" ht="15.75" thickBot="1" x14ac:dyDescent="0.3">
      <c r="B101" s="3">
        <v>37</v>
      </c>
      <c r="C101" s="4" t="s">
        <v>23</v>
      </c>
      <c r="D101" s="3">
        <v>29.8</v>
      </c>
      <c r="E101" s="23">
        <f t="shared" si="9"/>
        <v>2.6430155210643016</v>
      </c>
      <c r="F101" s="22">
        <f t="shared" si="10"/>
        <v>1.2860310421286103</v>
      </c>
    </row>
    <row r="102" spans="2:9" ht="15.75" thickBot="1" x14ac:dyDescent="0.3">
      <c r="B102" s="10" t="s">
        <v>24</v>
      </c>
      <c r="C102" s="11" t="s">
        <v>25</v>
      </c>
      <c r="D102" s="13">
        <v>14.5</v>
      </c>
      <c r="E102" s="23">
        <f t="shared" si="9"/>
        <v>1.2860310421286032</v>
      </c>
      <c r="F102" s="22">
        <f t="shared" si="10"/>
        <v>7.1054273576010019E-15</v>
      </c>
    </row>
    <row r="103" spans="2:9" ht="15.75" thickBot="1" x14ac:dyDescent="0.3">
      <c r="B103" s="29" t="s">
        <v>26</v>
      </c>
      <c r="C103" s="30"/>
      <c r="D103" s="16">
        <f t="shared" ref="D103" si="11">SUM(D88:D102)</f>
        <v>1127.5</v>
      </c>
      <c r="E103" s="23">
        <f t="shared" si="9"/>
        <v>100</v>
      </c>
      <c r="F103" s="22"/>
    </row>
    <row r="105" spans="2:9" ht="15.75" thickBot="1" x14ac:dyDescent="0.3"/>
    <row r="106" spans="2:9" ht="15.75" thickBot="1" x14ac:dyDescent="0.3">
      <c r="B106" s="40" t="s">
        <v>2</v>
      </c>
      <c r="C106" s="39" t="s">
        <v>3</v>
      </c>
      <c r="D106" s="37" t="s">
        <v>8</v>
      </c>
      <c r="E106" s="37" t="s">
        <v>27</v>
      </c>
      <c r="F106" s="37" t="s">
        <v>28</v>
      </c>
      <c r="G106" s="37" t="s">
        <v>29</v>
      </c>
      <c r="H106" s="37" t="s">
        <v>30</v>
      </c>
      <c r="I106" s="37" t="s">
        <v>31</v>
      </c>
    </row>
    <row r="107" spans="2:9" ht="15.75" thickBot="1" x14ac:dyDescent="0.3">
      <c r="B107" s="18">
        <v>3360</v>
      </c>
      <c r="C107" s="19" t="s">
        <v>9</v>
      </c>
      <c r="D107" s="27">
        <v>16.8</v>
      </c>
      <c r="E107" s="26"/>
      <c r="F107" s="26"/>
      <c r="G107" s="22">
        <f>((LOG10(B110/B111))/(LOG10(F110/F111)))</f>
        <v>3.2079540712358958</v>
      </c>
      <c r="H107" s="22">
        <f>(LOG10(B110)-(G107*(LOG10(F110/80))))</f>
        <v>2.983939841847743</v>
      </c>
      <c r="I107" s="28">
        <f>10^(H107)</f>
        <v>963.69552398275914</v>
      </c>
    </row>
    <row r="108" spans="2:9" ht="15.75" thickBot="1" x14ac:dyDescent="0.3">
      <c r="B108" s="3">
        <v>2380</v>
      </c>
      <c r="C108" s="4" t="s">
        <v>10</v>
      </c>
      <c r="D108" s="6">
        <v>16.8</v>
      </c>
      <c r="E108" s="22">
        <f t="shared" ref="E108:E123" si="12">(D108*100)/$D$123</f>
        <v>1.4951940192239233</v>
      </c>
      <c r="F108" s="22">
        <f>(100-E108)</f>
        <v>98.504805980776084</v>
      </c>
    </row>
    <row r="109" spans="2:9" ht="15.75" thickBot="1" x14ac:dyDescent="0.3">
      <c r="B109" s="3">
        <v>2000</v>
      </c>
      <c r="C109" s="4" t="s">
        <v>11</v>
      </c>
      <c r="D109" s="8">
        <v>19</v>
      </c>
      <c r="E109" s="22">
        <f t="shared" si="12"/>
        <v>1.6909932360270561</v>
      </c>
      <c r="F109" s="22">
        <f>(F108-E109)</f>
        <v>96.813812744749029</v>
      </c>
    </row>
    <row r="110" spans="2:9" ht="15.75" thickBot="1" x14ac:dyDescent="0.3">
      <c r="B110" s="3">
        <v>1410</v>
      </c>
      <c r="C110" s="4" t="s">
        <v>12</v>
      </c>
      <c r="D110" s="6">
        <v>75.7</v>
      </c>
      <c r="E110" s="22">
        <f t="shared" si="12"/>
        <v>6.7372730509077972</v>
      </c>
      <c r="F110" s="22">
        <f t="shared" ref="F110:F122" si="13">(F109-E110)</f>
        <v>90.076539693841227</v>
      </c>
    </row>
    <row r="111" spans="2:9" ht="15.75" thickBot="1" x14ac:dyDescent="0.3">
      <c r="B111" s="3">
        <v>840</v>
      </c>
      <c r="C111" s="4" t="s">
        <v>13</v>
      </c>
      <c r="D111" s="6">
        <v>150.9</v>
      </c>
      <c r="E111" s="22">
        <f t="shared" si="12"/>
        <v>13.430046279814881</v>
      </c>
      <c r="F111" s="22">
        <f t="shared" si="13"/>
        <v>76.646493414026338</v>
      </c>
    </row>
    <row r="112" spans="2:9" ht="15.75" thickBot="1" x14ac:dyDescent="0.3">
      <c r="B112" s="3">
        <v>590</v>
      </c>
      <c r="C112" s="4" t="s">
        <v>14</v>
      </c>
      <c r="D112" s="6">
        <v>126.8</v>
      </c>
      <c r="E112" s="22">
        <f t="shared" si="12"/>
        <v>11.285154859380564</v>
      </c>
      <c r="F112" s="22">
        <f t="shared" si="13"/>
        <v>65.361338554645769</v>
      </c>
    </row>
    <row r="113" spans="2:6" ht="15.75" thickBot="1" x14ac:dyDescent="0.3">
      <c r="B113" s="3">
        <v>420</v>
      </c>
      <c r="C113" s="4" t="s">
        <v>15</v>
      </c>
      <c r="D113" s="6">
        <v>122.9</v>
      </c>
      <c r="E113" s="22">
        <f t="shared" si="12"/>
        <v>10.938056247775009</v>
      </c>
      <c r="F113" s="22">
        <f t="shared" si="13"/>
        <v>54.42328230687076</v>
      </c>
    </row>
    <row r="114" spans="2:6" ht="15.75" thickBot="1" x14ac:dyDescent="0.3">
      <c r="B114" s="3">
        <v>297</v>
      </c>
      <c r="C114" s="4" t="s">
        <v>16</v>
      </c>
      <c r="D114" s="6">
        <v>125.3</v>
      </c>
      <c r="E114" s="22">
        <f t="shared" si="12"/>
        <v>11.151655393378427</v>
      </c>
      <c r="F114" s="22">
        <f t="shared" si="13"/>
        <v>43.271626913492334</v>
      </c>
    </row>
    <row r="115" spans="2:6" ht="15.75" thickBot="1" x14ac:dyDescent="0.3">
      <c r="B115" s="3">
        <v>210</v>
      </c>
      <c r="C115" s="4" t="s">
        <v>17</v>
      </c>
      <c r="D115" s="6">
        <v>110.2</v>
      </c>
      <c r="E115" s="22">
        <f t="shared" si="12"/>
        <v>9.8077607689569248</v>
      </c>
      <c r="F115" s="22">
        <f t="shared" si="13"/>
        <v>33.463866144535409</v>
      </c>
    </row>
    <row r="116" spans="2:6" ht="15.75" thickBot="1" x14ac:dyDescent="0.3">
      <c r="B116" s="3">
        <v>149</v>
      </c>
      <c r="C116" s="4" t="s">
        <v>18</v>
      </c>
      <c r="D116" s="6">
        <v>90.9</v>
      </c>
      <c r="E116" s="22">
        <f t="shared" si="12"/>
        <v>8.0900676397294422</v>
      </c>
      <c r="F116" s="22">
        <f t="shared" si="13"/>
        <v>25.373798504805968</v>
      </c>
    </row>
    <row r="117" spans="2:6" ht="15.75" thickBot="1" x14ac:dyDescent="0.3">
      <c r="B117" s="3">
        <v>105</v>
      </c>
      <c r="C117" s="4" t="s">
        <v>19</v>
      </c>
      <c r="D117" s="8">
        <v>77</v>
      </c>
      <c r="E117" s="22">
        <f t="shared" si="12"/>
        <v>6.8529725881096484</v>
      </c>
      <c r="F117" s="22">
        <f t="shared" si="13"/>
        <v>18.520825916696321</v>
      </c>
    </row>
    <row r="118" spans="2:6" ht="15.75" thickBot="1" x14ac:dyDescent="0.3">
      <c r="B118" s="3">
        <v>74</v>
      </c>
      <c r="C118" s="4" t="s">
        <v>20</v>
      </c>
      <c r="D118" s="6">
        <v>69.3</v>
      </c>
      <c r="E118" s="22">
        <f t="shared" si="12"/>
        <v>6.1676753292986835</v>
      </c>
      <c r="F118" s="22">
        <f t="shared" si="13"/>
        <v>12.353150587397637</v>
      </c>
    </row>
    <row r="119" spans="2:6" ht="15.75" thickBot="1" x14ac:dyDescent="0.3">
      <c r="B119" s="3">
        <v>53</v>
      </c>
      <c r="C119" s="4" t="s">
        <v>21</v>
      </c>
      <c r="D119" s="6">
        <v>55.7</v>
      </c>
      <c r="E119" s="22">
        <f t="shared" si="12"/>
        <v>4.9572801708793168</v>
      </c>
      <c r="F119" s="22">
        <f t="shared" si="13"/>
        <v>7.3958704165183207</v>
      </c>
    </row>
    <row r="120" spans="2:6" ht="15.75" thickBot="1" x14ac:dyDescent="0.3">
      <c r="B120" s="3">
        <v>44</v>
      </c>
      <c r="C120" s="4" t="s">
        <v>22</v>
      </c>
      <c r="D120" s="6">
        <v>39.5</v>
      </c>
      <c r="E120" s="22">
        <f t="shared" si="12"/>
        <v>3.5154859380562482</v>
      </c>
      <c r="F120" s="22">
        <f t="shared" si="13"/>
        <v>3.8803844784620725</v>
      </c>
    </row>
    <row r="121" spans="2:6" ht="15.75" thickBot="1" x14ac:dyDescent="0.3">
      <c r="B121" s="3">
        <v>37</v>
      </c>
      <c r="C121" s="4" t="s">
        <v>23</v>
      </c>
      <c r="D121" s="6">
        <v>30.8</v>
      </c>
      <c r="E121" s="22">
        <f t="shared" si="12"/>
        <v>2.7411890352438593</v>
      </c>
      <c r="F121" s="22">
        <f t="shared" si="13"/>
        <v>1.1391954432182132</v>
      </c>
    </row>
    <row r="122" spans="2:6" ht="15.75" thickBot="1" x14ac:dyDescent="0.3">
      <c r="B122" s="10" t="s">
        <v>24</v>
      </c>
      <c r="C122" s="11" t="s">
        <v>25</v>
      </c>
      <c r="D122" s="14">
        <v>12.8</v>
      </c>
      <c r="E122" s="22">
        <f t="shared" si="12"/>
        <v>1.1391954432182272</v>
      </c>
      <c r="F122" s="22">
        <f t="shared" si="13"/>
        <v>-1.3988810110276972E-14</v>
      </c>
    </row>
    <row r="123" spans="2:6" ht="15.75" thickBot="1" x14ac:dyDescent="0.3">
      <c r="B123" s="29" t="s">
        <v>26</v>
      </c>
      <c r="C123" s="30"/>
      <c r="D123" s="15">
        <f t="shared" ref="D123" si="14">SUM(D108:D122)</f>
        <v>1123.5999999999999</v>
      </c>
      <c r="E123" s="22">
        <f t="shared" si="12"/>
        <v>100</v>
      </c>
      <c r="F123" s="22"/>
    </row>
  </sheetData>
  <mergeCells count="7">
    <mergeCell ref="B123:C123"/>
    <mergeCell ref="D4:H4"/>
    <mergeCell ref="B23:C23"/>
    <mergeCell ref="B43:C43"/>
    <mergeCell ref="B63:C63"/>
    <mergeCell ref="B83:C83"/>
    <mergeCell ref="B103:C103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ㅤShade</cp:lastModifiedBy>
  <dcterms:created xsi:type="dcterms:W3CDTF">2021-04-30T13:56:11Z</dcterms:created>
  <dcterms:modified xsi:type="dcterms:W3CDTF">2022-07-01T18:56:37Z</dcterms:modified>
</cp:coreProperties>
</file>