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\Documents\Bianca\"/>
    </mc:Choice>
  </mc:AlternateContent>
  <xr:revisionPtr revIDLastSave="0" documentId="8_{B4919C13-EC36-43C5-BB50-36109C12031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Hoja1" sheetId="4" r:id="rId1"/>
    <sheet name="Hoja2" sheetId="2" r:id="rId2"/>
    <sheet name="Hoja3" sheetId="5" r:id="rId3"/>
    <sheet name="Hoja4" sheetId="6" r:id="rId4"/>
  </sheets>
  <definedNames>
    <definedName name="_xlnm._FilterDatabase" localSheetId="0" hidden="1">Hoja1!$B$22:$E$36</definedName>
    <definedName name="_xlnm._FilterDatabase" localSheetId="1" hidden="1">Hoja2!$D$3:$F$14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4" l="1"/>
  <c r="G20" i="4"/>
  <c r="M23" i="2"/>
  <c r="M24" i="2"/>
  <c r="M25" i="2"/>
  <c r="M26" i="2"/>
  <c r="M27" i="2"/>
  <c r="M28" i="2"/>
  <c r="M22" i="2"/>
  <c r="H4" i="2"/>
  <c r="H5" i="2"/>
  <c r="H6" i="2"/>
  <c r="H7" i="2"/>
  <c r="H8" i="2"/>
  <c r="H9" i="2"/>
  <c r="H10" i="2"/>
  <c r="H11" i="2"/>
  <c r="H12" i="2"/>
  <c r="H13" i="2"/>
  <c r="H14" i="2"/>
  <c r="H3" i="2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D24" i="4"/>
  <c r="E24" i="4" s="1"/>
  <c r="G18" i="4"/>
  <c r="F18" i="4"/>
  <c r="F17" i="4"/>
  <c r="G17" i="4" s="1"/>
  <c r="F16" i="4"/>
  <c r="G16" i="4" s="1"/>
  <c r="G15" i="4"/>
  <c r="F15" i="4"/>
  <c r="G14" i="4"/>
  <c r="F14" i="4"/>
  <c r="F13" i="4"/>
  <c r="G13" i="4" s="1"/>
  <c r="F12" i="4"/>
  <c r="G12" i="4" s="1"/>
  <c r="G11" i="4"/>
  <c r="F11" i="4"/>
  <c r="G10" i="4"/>
  <c r="F10" i="4"/>
  <c r="F9" i="4"/>
  <c r="G9" i="4" s="1"/>
  <c r="F8" i="4"/>
  <c r="G8" i="4" s="1"/>
  <c r="G7" i="4"/>
  <c r="F7" i="4"/>
  <c r="G6" i="4"/>
  <c r="F6" i="4"/>
  <c r="F5" i="4"/>
  <c r="G5" i="4" s="1"/>
  <c r="M30" i="2"/>
  <c r="M31" i="2"/>
  <c r="L23" i="2"/>
  <c r="L24" i="2"/>
  <c r="L25" i="2"/>
  <c r="L26" i="2"/>
  <c r="L27" i="2"/>
  <c r="L28" i="2"/>
  <c r="L22" i="2"/>
  <c r="K23" i="2"/>
  <c r="K24" i="2"/>
  <c r="K25" i="2"/>
  <c r="K26" i="2"/>
  <c r="K27" i="2"/>
  <c r="K28" i="2"/>
  <c r="K22" i="2"/>
  <c r="G23" i="2"/>
  <c r="G24" i="2"/>
  <c r="G25" i="2"/>
  <c r="G26" i="2"/>
  <c r="G27" i="2"/>
  <c r="G28" i="2"/>
  <c r="G22" i="2"/>
  <c r="I3" i="2"/>
  <c r="C17" i="2"/>
  <c r="C18" i="2"/>
  <c r="D18" i="2"/>
  <c r="D17" i="2"/>
  <c r="G4" i="2"/>
  <c r="G5" i="2"/>
  <c r="G6" i="2"/>
  <c r="G7" i="2"/>
  <c r="G8" i="2"/>
  <c r="G9" i="2"/>
  <c r="G10" i="2"/>
  <c r="G11" i="2"/>
  <c r="G12" i="2"/>
  <c r="G13" i="2"/>
  <c r="G14" i="2"/>
  <c r="G3" i="2"/>
  <c r="D38" i="4" l="1"/>
  <c r="E25" i="4"/>
</calcChain>
</file>

<file path=xl/sharedStrings.xml><?xml version="1.0" encoding="utf-8"?>
<sst xmlns="http://schemas.openxmlformats.org/spreadsheetml/2006/main" count="101" uniqueCount="81">
  <si>
    <t>NOTAS ALUMNOS</t>
  </si>
  <si>
    <t>Nombre alumno</t>
  </si>
  <si>
    <t>1er Trimestre</t>
  </si>
  <si>
    <t>2do Trimestre</t>
  </si>
  <si>
    <t>3er Trimestre</t>
  </si>
  <si>
    <t>Nota</t>
  </si>
  <si>
    <t>Evaluacion</t>
  </si>
  <si>
    <t>Mariano Perez</t>
  </si>
  <si>
    <t>Susana Diaz</t>
  </si>
  <si>
    <t>Margarita Soler</t>
  </si>
  <si>
    <t>Montse Abril</t>
  </si>
  <si>
    <t>Joan Cisa</t>
  </si>
  <si>
    <t>Laura Rodriguez</t>
  </si>
  <si>
    <t>Matina Sanchez</t>
  </si>
  <si>
    <t>Guillermo Ramos</t>
  </si>
  <si>
    <t>Roman Soria</t>
  </si>
  <si>
    <t>Matias Martinez</t>
  </si>
  <si>
    <t>Yamila Robles</t>
  </si>
  <si>
    <t>Valentino Lopez</t>
  </si>
  <si>
    <t>Marcos Fernandez</t>
  </si>
  <si>
    <t>Ana Ramos</t>
  </si>
  <si>
    <t>Susana</t>
  </si>
  <si>
    <t>Valentino</t>
  </si>
  <si>
    <t>Marcos</t>
  </si>
  <si>
    <t>Roman</t>
  </si>
  <si>
    <t>Mariano</t>
  </si>
  <si>
    <t>Matias</t>
  </si>
  <si>
    <t>Martina</t>
  </si>
  <si>
    <t>Vendedor</t>
  </si>
  <si>
    <t>Venta</t>
  </si>
  <si>
    <t>Comisión</t>
  </si>
  <si>
    <t>Comisión Base</t>
  </si>
  <si>
    <t>Oscar</t>
  </si>
  <si>
    <t>Eduardo</t>
  </si>
  <si>
    <t>Teresa</t>
  </si>
  <si>
    <t>Beatriz</t>
  </si>
  <si>
    <t>Victoria</t>
  </si>
  <si>
    <t>Laura</t>
  </si>
  <si>
    <t>Observacion</t>
  </si>
  <si>
    <t>PROMEDIO</t>
  </si>
  <si>
    <t>MAXIMO POR CURSO</t>
  </si>
  <si>
    <t>CANT. ALUMNOS</t>
  </si>
  <si>
    <t>Localizada</t>
  </si>
  <si>
    <t>cycling</t>
  </si>
  <si>
    <t>MMA</t>
  </si>
  <si>
    <t>Telas</t>
  </si>
  <si>
    <t>Zumba</t>
  </si>
  <si>
    <t xml:space="preserve">Musculacion </t>
  </si>
  <si>
    <t xml:space="preserve">sábado </t>
  </si>
  <si>
    <t>localizada</t>
  </si>
  <si>
    <t>Lunes</t>
  </si>
  <si>
    <t>Martes</t>
  </si>
  <si>
    <t>Miercoles</t>
  </si>
  <si>
    <t>Jueves</t>
  </si>
  <si>
    <t>Viernes</t>
  </si>
  <si>
    <t>OCTUBRE</t>
  </si>
  <si>
    <t>DESCRIPCION</t>
  </si>
  <si>
    <t>CANT. DE ALUMNOS</t>
  </si>
  <si>
    <t>DESCUENTOS</t>
  </si>
  <si>
    <t>1° trimestre</t>
  </si>
  <si>
    <t>2° trimestre</t>
  </si>
  <si>
    <t>promedio</t>
  </si>
  <si>
    <t>promedio general</t>
  </si>
  <si>
    <t>Nombre y Apellido</t>
  </si>
  <si>
    <t>Nota 1</t>
  </si>
  <si>
    <t>Nota 2</t>
  </si>
  <si>
    <t>Nota 3</t>
  </si>
  <si>
    <t>Marcos Samper</t>
  </si>
  <si>
    <t>Dylan Santander</t>
  </si>
  <si>
    <t>Juan Cortez</t>
  </si>
  <si>
    <t>Franco Anzor</t>
  </si>
  <si>
    <t>Martin Guzman</t>
  </si>
  <si>
    <t>Pablo Escobar</t>
  </si>
  <si>
    <t>Jonny Deep</t>
  </si>
  <si>
    <t>mayor</t>
  </si>
  <si>
    <t>menor</t>
  </si>
  <si>
    <t>supera el promedio</t>
  </si>
  <si>
    <t>Apellido y Nombre:</t>
  </si>
  <si>
    <t>Moreno Bianca</t>
  </si>
  <si>
    <t>Salinas Nallely</t>
  </si>
  <si>
    <t>Romero Berenice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</si>
</sst>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parajita"/>
      <family val="1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3" xfId="0" applyBorder="1" applyAlignment="1"/>
    <xf numFmtId="0" fontId="0" fillId="0" borderId="0" xfId="0" applyBorder="1" applyAlignment="1"/>
    <xf numFmtId="0" fontId="0" fillId="0" borderId="4" xfId="0" applyBorder="1" applyAlignment="1"/>
    <xf numFmtId="0" fontId="1" fillId="3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0" borderId="0" xfId="0" applyAlignment="1">
      <alignment vertical="distributed" textRotation="90" wrapText="1" justifyLastLine="1"/>
    </xf>
    <xf numFmtId="0" fontId="0" fillId="8" borderId="0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8" borderId="10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4" fillId="7" borderId="11" xfId="0" applyNumberFormat="1" applyFont="1" applyFill="1" applyBorder="1" applyAlignment="1">
      <alignment horizontal="center" vertical="center" textRotation="255" shrinkToFit="1" readingOrder="2"/>
    </xf>
    <xf numFmtId="49" fontId="4" fillId="7" borderId="4" xfId="0" applyNumberFormat="1" applyFont="1" applyFill="1" applyBorder="1" applyAlignment="1">
      <alignment horizontal="center" vertical="center" textRotation="255" shrinkToFit="1" readingOrder="2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/>
    </xf>
    <xf numFmtId="9" fontId="0" fillId="8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1" applyFont="1"/>
    <xf numFmtId="0" fontId="0" fillId="12" borderId="0" xfId="0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FF66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Hoja2!$E$2</c:f>
              <c:strCache>
                <c:ptCount val="1"/>
                <c:pt idx="0">
                  <c:v>CANT. ALUMNOS</c:v>
                </c:pt>
              </c:strCache>
            </c:strRef>
          </c:tx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cat>
            <c:strRef>
              <c:f>Hoja2!$D$3:$D$14</c:f>
              <c:strCache>
                <c:ptCount val="12"/>
                <c:pt idx="0">
                  <c:v>Localizada</c:v>
                </c:pt>
                <c:pt idx="1">
                  <c:v>cycling</c:v>
                </c:pt>
                <c:pt idx="2">
                  <c:v>MMA</c:v>
                </c:pt>
                <c:pt idx="3">
                  <c:v>Localizada</c:v>
                </c:pt>
                <c:pt idx="4">
                  <c:v>Telas</c:v>
                </c:pt>
                <c:pt idx="5">
                  <c:v>Zumba</c:v>
                </c:pt>
                <c:pt idx="6">
                  <c:v>Musculacion </c:v>
                </c:pt>
                <c:pt idx="7">
                  <c:v>cycling</c:v>
                </c:pt>
                <c:pt idx="8">
                  <c:v>localizada</c:v>
                </c:pt>
                <c:pt idx="9">
                  <c:v>Zumba</c:v>
                </c:pt>
                <c:pt idx="10">
                  <c:v>Musculacion </c:v>
                </c:pt>
                <c:pt idx="11">
                  <c:v>Musculacion </c:v>
                </c:pt>
              </c:strCache>
            </c:strRef>
          </c:cat>
          <c:val>
            <c:numRef>
              <c:f>Hoja2!$E$3:$E$14</c:f>
              <c:numCache>
                <c:formatCode>General</c:formatCode>
                <c:ptCount val="12"/>
                <c:pt idx="0">
                  <c:v>20</c:v>
                </c:pt>
                <c:pt idx="1">
                  <c:v>15</c:v>
                </c:pt>
                <c:pt idx="2">
                  <c:v>8</c:v>
                </c:pt>
                <c:pt idx="3">
                  <c:v>14</c:v>
                </c:pt>
                <c:pt idx="4">
                  <c:v>9</c:v>
                </c:pt>
                <c:pt idx="5">
                  <c:v>6</c:v>
                </c:pt>
                <c:pt idx="6">
                  <c:v>9</c:v>
                </c:pt>
                <c:pt idx="7">
                  <c:v>8</c:v>
                </c:pt>
                <c:pt idx="8">
                  <c:v>12</c:v>
                </c:pt>
                <c:pt idx="9">
                  <c:v>10</c:v>
                </c:pt>
                <c:pt idx="10">
                  <c:v>17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F-4EDB-B664-5AD334042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1</xdr:row>
      <xdr:rowOff>14287</xdr:rowOff>
    </xdr:from>
    <xdr:to>
      <xdr:col>13</xdr:col>
      <xdr:colOff>609600</xdr:colOff>
      <xdr:row>13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EA32BAE-9A97-C387-48F4-FFC55901A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672BB-4268-40F9-B794-0CB2E35986CA}">
  <dimension ref="B2:K38"/>
  <sheetViews>
    <sheetView workbookViewId="0">
      <selection activeCell="J16" sqref="J16"/>
    </sheetView>
  </sheetViews>
  <sheetFormatPr baseColWidth="10" defaultRowHeight="15" x14ac:dyDescent="0.25"/>
  <cols>
    <col min="1" max="1" width="9.5703125" customWidth="1"/>
    <col min="2" max="2" width="18.5703125" customWidth="1"/>
    <col min="3" max="3" width="14.28515625" customWidth="1"/>
    <col min="4" max="4" width="13.42578125" customWidth="1"/>
    <col min="5" max="5" width="20.140625" customWidth="1"/>
    <col min="7" max="7" width="17.42578125" customWidth="1"/>
    <col min="8" max="8" width="15" hidden="1" customWidth="1"/>
  </cols>
  <sheetData>
    <row r="2" spans="2:11" ht="15.75" thickBot="1" x14ac:dyDescent="0.3">
      <c r="B2" s="21" t="s">
        <v>0</v>
      </c>
      <c r="C2" s="22"/>
      <c r="D2" s="22"/>
      <c r="E2" s="22"/>
      <c r="F2" s="22"/>
      <c r="G2" s="22"/>
      <c r="J2" s="53" t="s">
        <v>77</v>
      </c>
      <c r="K2" s="53"/>
    </row>
    <row r="3" spans="2:11" ht="15.75" thickBot="1" x14ac:dyDescent="0.3">
      <c r="B3" s="2"/>
      <c r="C3" s="3"/>
      <c r="D3" s="3"/>
      <c r="E3" s="3"/>
      <c r="F3" s="3"/>
      <c r="G3" s="4"/>
      <c r="J3" s="53"/>
      <c r="K3" s="53"/>
    </row>
    <row r="4" spans="2:11" ht="15.75" thickBot="1" x14ac:dyDescent="0.3">
      <c r="B4" s="5" t="s">
        <v>1</v>
      </c>
      <c r="C4" s="6" t="s">
        <v>2</v>
      </c>
      <c r="D4" s="6" t="s">
        <v>3</v>
      </c>
      <c r="E4" s="6" t="s">
        <v>4</v>
      </c>
      <c r="F4" s="7" t="s">
        <v>5</v>
      </c>
      <c r="G4" s="8" t="s">
        <v>6</v>
      </c>
      <c r="J4" t="s">
        <v>78</v>
      </c>
    </row>
    <row r="5" spans="2:11" x14ac:dyDescent="0.25">
      <c r="B5" s="20" t="s">
        <v>11</v>
      </c>
      <c r="C5" s="20">
        <v>4</v>
      </c>
      <c r="D5" s="20">
        <v>8</v>
      </c>
      <c r="E5" s="20">
        <v>6</v>
      </c>
      <c r="F5" s="20">
        <f t="shared" ref="F5:F18" si="0">AVERAGE(C5:E5)</f>
        <v>6</v>
      </c>
      <c r="G5" s="20" t="str">
        <f>IF(F5&gt;=7,"certificado ","insuficiente")</f>
        <v>insuficiente</v>
      </c>
      <c r="H5" s="52">
        <f>$F5</f>
        <v>6</v>
      </c>
      <c r="J5" t="s">
        <v>79</v>
      </c>
    </row>
    <row r="6" spans="2:11" x14ac:dyDescent="0.25">
      <c r="B6" s="9" t="s">
        <v>14</v>
      </c>
      <c r="C6" s="9">
        <v>8</v>
      </c>
      <c r="D6" s="9">
        <v>6</v>
      </c>
      <c r="E6" s="9">
        <v>4</v>
      </c>
      <c r="F6" s="9">
        <f t="shared" si="0"/>
        <v>6</v>
      </c>
      <c r="G6" s="20" t="str">
        <f t="shared" ref="G6:G18" si="1">IF(F6&gt;=7,"certificado ","insuficiente")</f>
        <v>insuficiente</v>
      </c>
      <c r="H6" s="52"/>
      <c r="J6" t="s">
        <v>80</v>
      </c>
    </row>
    <row r="7" spans="2:11" x14ac:dyDescent="0.25">
      <c r="B7" s="9" t="s">
        <v>16</v>
      </c>
      <c r="C7" s="9">
        <v>8</v>
      </c>
      <c r="D7" s="9">
        <v>5</v>
      </c>
      <c r="E7" s="9">
        <v>5</v>
      </c>
      <c r="F7" s="9">
        <f t="shared" si="0"/>
        <v>6</v>
      </c>
      <c r="G7" s="20" t="str">
        <f t="shared" si="1"/>
        <v>insuficiente</v>
      </c>
      <c r="H7" s="52"/>
    </row>
    <row r="8" spans="2:11" x14ac:dyDescent="0.25">
      <c r="B8" s="9" t="s">
        <v>9</v>
      </c>
      <c r="C8" s="9">
        <v>6</v>
      </c>
      <c r="D8" s="9">
        <v>6</v>
      </c>
      <c r="E8" s="9">
        <v>5.75</v>
      </c>
      <c r="F8" s="9">
        <f t="shared" si="0"/>
        <v>5.916666666666667</v>
      </c>
      <c r="G8" s="20" t="str">
        <f t="shared" si="1"/>
        <v>insuficiente</v>
      </c>
      <c r="H8" s="52"/>
    </row>
    <row r="9" spans="2:11" x14ac:dyDescent="0.25">
      <c r="B9" s="9" t="s">
        <v>20</v>
      </c>
      <c r="C9" s="9">
        <v>4</v>
      </c>
      <c r="D9" s="9">
        <v>10</v>
      </c>
      <c r="E9" s="9">
        <v>3</v>
      </c>
      <c r="F9" s="9">
        <f t="shared" si="0"/>
        <v>5.666666666666667</v>
      </c>
      <c r="G9" s="20" t="str">
        <f t="shared" si="1"/>
        <v>insuficiente</v>
      </c>
      <c r="H9" s="52"/>
    </row>
    <row r="10" spans="2:11" x14ac:dyDescent="0.25">
      <c r="B10" s="9" t="s">
        <v>10</v>
      </c>
      <c r="C10" s="9">
        <v>7</v>
      </c>
      <c r="D10" s="9">
        <v>4</v>
      </c>
      <c r="E10" s="9">
        <v>5</v>
      </c>
      <c r="F10" s="9">
        <f t="shared" si="0"/>
        <v>5.333333333333333</v>
      </c>
      <c r="G10" s="20" t="str">
        <f t="shared" si="1"/>
        <v>insuficiente</v>
      </c>
      <c r="H10" s="52"/>
    </row>
    <row r="11" spans="2:11" x14ac:dyDescent="0.25">
      <c r="B11" s="9" t="s">
        <v>17</v>
      </c>
      <c r="C11" s="9">
        <v>6</v>
      </c>
      <c r="D11" s="9">
        <v>7</v>
      </c>
      <c r="E11" s="9">
        <v>3</v>
      </c>
      <c r="F11" s="9">
        <f t="shared" si="0"/>
        <v>5.333333333333333</v>
      </c>
      <c r="G11" s="20" t="str">
        <f t="shared" si="1"/>
        <v>insuficiente</v>
      </c>
      <c r="H11" s="52"/>
    </row>
    <row r="12" spans="2:11" x14ac:dyDescent="0.25">
      <c r="B12" s="9" t="s">
        <v>13</v>
      </c>
      <c r="C12" s="9">
        <v>3</v>
      </c>
      <c r="D12" s="9">
        <v>5</v>
      </c>
      <c r="E12" s="9">
        <v>5</v>
      </c>
      <c r="F12" s="9">
        <f t="shared" si="0"/>
        <v>4.333333333333333</v>
      </c>
      <c r="G12" s="20" t="str">
        <f t="shared" si="1"/>
        <v>insuficiente</v>
      </c>
      <c r="H12" s="52"/>
    </row>
    <row r="13" spans="2:11" x14ac:dyDescent="0.25">
      <c r="B13" s="9" t="s">
        <v>7</v>
      </c>
      <c r="C13" s="9">
        <v>2</v>
      </c>
      <c r="D13" s="9">
        <v>3</v>
      </c>
      <c r="E13" s="9">
        <v>5</v>
      </c>
      <c r="F13" s="9">
        <f t="shared" si="0"/>
        <v>3.3333333333333335</v>
      </c>
      <c r="G13" s="20" t="str">
        <f t="shared" si="1"/>
        <v>insuficiente</v>
      </c>
      <c r="H13" s="52"/>
    </row>
    <row r="14" spans="2:11" x14ac:dyDescent="0.25">
      <c r="B14" s="9" t="s">
        <v>12</v>
      </c>
      <c r="C14" s="9">
        <v>5</v>
      </c>
      <c r="D14" s="9">
        <v>9</v>
      </c>
      <c r="E14" s="9">
        <v>9</v>
      </c>
      <c r="F14" s="9">
        <f t="shared" si="0"/>
        <v>7.666666666666667</v>
      </c>
      <c r="G14" s="20" t="str">
        <f t="shared" si="1"/>
        <v xml:space="preserve">certificado </v>
      </c>
      <c r="H14" s="52"/>
    </row>
    <row r="15" spans="2:11" x14ac:dyDescent="0.25">
      <c r="B15" s="9" t="s">
        <v>8</v>
      </c>
      <c r="C15" s="9">
        <v>9</v>
      </c>
      <c r="D15" s="9">
        <v>8</v>
      </c>
      <c r="E15" s="9">
        <v>4</v>
      </c>
      <c r="F15" s="9">
        <f t="shared" si="0"/>
        <v>7</v>
      </c>
      <c r="G15" s="20" t="str">
        <f t="shared" si="1"/>
        <v xml:space="preserve">certificado </v>
      </c>
      <c r="H15" s="52"/>
    </row>
    <row r="16" spans="2:11" x14ac:dyDescent="0.25">
      <c r="B16" s="9" t="s">
        <v>15</v>
      </c>
      <c r="C16" s="9">
        <v>8</v>
      </c>
      <c r="D16" s="9">
        <v>7</v>
      </c>
      <c r="E16" s="9">
        <v>6</v>
      </c>
      <c r="F16" s="9">
        <f t="shared" si="0"/>
        <v>7</v>
      </c>
      <c r="G16" s="20" t="str">
        <f t="shared" si="1"/>
        <v xml:space="preserve">certificado </v>
      </c>
      <c r="H16" s="52"/>
    </row>
    <row r="17" spans="2:8" x14ac:dyDescent="0.25">
      <c r="B17" s="9" t="s">
        <v>18</v>
      </c>
      <c r="C17" s="9">
        <v>9</v>
      </c>
      <c r="D17" s="9">
        <v>6</v>
      </c>
      <c r="E17" s="9">
        <v>6</v>
      </c>
      <c r="F17" s="9">
        <f t="shared" si="0"/>
        <v>7</v>
      </c>
      <c r="G17" s="20" t="str">
        <f t="shared" si="1"/>
        <v xml:space="preserve">certificado </v>
      </c>
      <c r="H17" s="52"/>
    </row>
    <row r="18" spans="2:8" x14ac:dyDescent="0.25">
      <c r="B18" s="9" t="s">
        <v>19</v>
      </c>
      <c r="C18" s="9">
        <v>7</v>
      </c>
      <c r="D18" s="9">
        <v>9</v>
      </c>
      <c r="E18" s="9">
        <v>5</v>
      </c>
      <c r="F18" s="9">
        <f t="shared" si="0"/>
        <v>7</v>
      </c>
      <c r="G18" s="20" t="str">
        <f>IF(F18&gt;=7,"certificado ","insuficiente")</f>
        <v xml:space="preserve">certificado </v>
      </c>
      <c r="H18" s="52"/>
    </row>
    <row r="20" spans="2:8" x14ac:dyDescent="0.25">
      <c r="B20" s="10"/>
      <c r="C20" s="13" t="s">
        <v>31</v>
      </c>
      <c r="D20" s="14">
        <v>3.5000000000000003E-2</v>
      </c>
      <c r="G20" s="51">
        <f>SUM(C5:C18)</f>
        <v>86</v>
      </c>
    </row>
    <row r="21" spans="2:8" x14ac:dyDescent="0.25">
      <c r="B21" s="10"/>
      <c r="C21" s="10"/>
      <c r="D21" s="10"/>
    </row>
    <row r="22" spans="2:8" x14ac:dyDescent="0.25">
      <c r="B22" s="11" t="s">
        <v>28</v>
      </c>
      <c r="C22" s="11" t="s">
        <v>29</v>
      </c>
      <c r="D22" s="11" t="s">
        <v>30</v>
      </c>
      <c r="E22" s="11" t="s">
        <v>38</v>
      </c>
    </row>
    <row r="24" spans="2:8" x14ac:dyDescent="0.25">
      <c r="B24" s="30" t="s">
        <v>32</v>
      </c>
      <c r="C24" s="30">
        <v>120000</v>
      </c>
      <c r="D24" s="30">
        <f>C24*$D$20</f>
        <v>4200</v>
      </c>
      <c r="E24" s="30" t="str">
        <f>IF(D24&lt;=3010.783462,"aceptada","supera el promedio")</f>
        <v>supera el promedio</v>
      </c>
    </row>
    <row r="25" spans="2:8" x14ac:dyDescent="0.25">
      <c r="B25" s="30" t="s">
        <v>33</v>
      </c>
      <c r="C25" s="30">
        <v>56960</v>
      </c>
      <c r="D25" s="30">
        <f t="shared" ref="D25:D36" si="2">C25*$D$20</f>
        <v>1993.6000000000001</v>
      </c>
      <c r="E25" s="30" t="str">
        <f t="shared" ref="E25:E36" si="3">IF(D25&lt;=3010.783462,"aceptada","supera el promedio")</f>
        <v>aceptada</v>
      </c>
    </row>
    <row r="26" spans="2:8" x14ac:dyDescent="0.25">
      <c r="B26" s="30" t="s">
        <v>34</v>
      </c>
      <c r="C26" s="30">
        <v>60640</v>
      </c>
      <c r="D26" s="30">
        <f t="shared" si="2"/>
        <v>2122.4</v>
      </c>
      <c r="E26" s="30" t="str">
        <f t="shared" si="3"/>
        <v>aceptada</v>
      </c>
    </row>
    <row r="27" spans="2:8" x14ac:dyDescent="0.25">
      <c r="B27" s="30" t="s">
        <v>35</v>
      </c>
      <c r="C27" s="30">
        <v>89600</v>
      </c>
      <c r="D27" s="30">
        <f t="shared" si="2"/>
        <v>3136.0000000000005</v>
      </c>
      <c r="E27" s="30" t="str">
        <f t="shared" si="3"/>
        <v>supera el promedio</v>
      </c>
    </row>
    <row r="28" spans="2:8" x14ac:dyDescent="0.25">
      <c r="B28" s="30" t="s">
        <v>36</v>
      </c>
      <c r="C28" s="30">
        <v>86400</v>
      </c>
      <c r="D28" s="30">
        <f t="shared" si="2"/>
        <v>3024.0000000000005</v>
      </c>
      <c r="E28" s="30" t="str">
        <f t="shared" si="3"/>
        <v>supera el promedio</v>
      </c>
    </row>
    <row r="29" spans="2:8" x14ac:dyDescent="0.25">
      <c r="B29" s="30" t="s">
        <v>21</v>
      </c>
      <c r="C29" s="30">
        <v>23450</v>
      </c>
      <c r="D29" s="30">
        <f t="shared" si="2"/>
        <v>820.75000000000011</v>
      </c>
      <c r="E29" s="30" t="str">
        <f t="shared" si="3"/>
        <v>aceptada</v>
      </c>
    </row>
    <row r="30" spans="2:8" x14ac:dyDescent="0.25">
      <c r="B30" s="31" t="s">
        <v>37</v>
      </c>
      <c r="C30" s="30">
        <v>30987</v>
      </c>
      <c r="D30" s="30">
        <f t="shared" si="2"/>
        <v>1084.5450000000001</v>
      </c>
      <c r="E30" s="30" t="str">
        <f t="shared" si="3"/>
        <v>aceptada</v>
      </c>
    </row>
    <row r="31" spans="2:8" x14ac:dyDescent="0.25">
      <c r="B31" s="31" t="s">
        <v>22</v>
      </c>
      <c r="C31" s="30">
        <v>404090</v>
      </c>
      <c r="D31" s="30">
        <f t="shared" si="2"/>
        <v>14143.150000000001</v>
      </c>
      <c r="E31" s="30" t="str">
        <f t="shared" si="3"/>
        <v>supera el promedio</v>
      </c>
    </row>
    <row r="32" spans="2:8" x14ac:dyDescent="0.25">
      <c r="B32" s="31" t="s">
        <v>23</v>
      </c>
      <c r="C32" s="30">
        <v>32033</v>
      </c>
      <c r="D32" s="30">
        <f t="shared" si="2"/>
        <v>1121.1550000000002</v>
      </c>
      <c r="E32" s="30" t="str">
        <f t="shared" si="3"/>
        <v>aceptada</v>
      </c>
    </row>
    <row r="33" spans="2:5" x14ac:dyDescent="0.25">
      <c r="B33" s="31" t="s">
        <v>24</v>
      </c>
      <c r="C33" s="30">
        <v>65143</v>
      </c>
      <c r="D33" s="30">
        <f t="shared" si="2"/>
        <v>2280.0050000000001</v>
      </c>
      <c r="E33" s="30" t="str">
        <f t="shared" si="3"/>
        <v>aceptada</v>
      </c>
    </row>
    <row r="34" spans="2:5" x14ac:dyDescent="0.25">
      <c r="B34" s="31" t="s">
        <v>25</v>
      </c>
      <c r="C34" s="30">
        <v>78945</v>
      </c>
      <c r="D34" s="30">
        <f t="shared" si="2"/>
        <v>2763.0750000000003</v>
      </c>
      <c r="E34" s="30" t="str">
        <f t="shared" si="3"/>
        <v>aceptada</v>
      </c>
    </row>
    <row r="35" spans="2:5" x14ac:dyDescent="0.25">
      <c r="B35" s="31" t="s">
        <v>26</v>
      </c>
      <c r="C35" s="30">
        <v>43298</v>
      </c>
      <c r="D35" s="30">
        <f t="shared" si="2"/>
        <v>1515.43</v>
      </c>
      <c r="E35" s="30" t="str">
        <f t="shared" si="3"/>
        <v>aceptada</v>
      </c>
    </row>
    <row r="36" spans="2:5" x14ac:dyDescent="0.25">
      <c r="B36" s="31" t="s">
        <v>27</v>
      </c>
      <c r="C36" s="30">
        <v>26745</v>
      </c>
      <c r="D36" s="30">
        <f t="shared" si="2"/>
        <v>936.07500000000005</v>
      </c>
      <c r="E36" s="30" t="str">
        <f t="shared" si="3"/>
        <v>aceptada</v>
      </c>
    </row>
    <row r="38" spans="2:5" x14ac:dyDescent="0.25">
      <c r="C38" s="13" t="s">
        <v>39</v>
      </c>
      <c r="D38" s="1">
        <f>AVERAGE(D24:D36)</f>
        <v>3010.7834615384609</v>
      </c>
    </row>
  </sheetData>
  <autoFilter ref="B22:E36" xr:uid="{942672BB-4268-40F9-B794-0CB2E35986CA}"/>
  <mergeCells count="2">
    <mergeCell ref="B2:G2"/>
    <mergeCell ref="J2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31"/>
  <sheetViews>
    <sheetView topLeftCell="A12" workbookViewId="0">
      <selection activeCell="K18" sqref="K18"/>
    </sheetView>
  </sheetViews>
  <sheetFormatPr baseColWidth="10" defaultRowHeight="15" x14ac:dyDescent="0.25"/>
  <cols>
    <col min="2" max="2" width="8.140625" customWidth="1"/>
    <col min="3" max="3" width="12" customWidth="1"/>
    <col min="4" max="4" width="18.85546875" customWidth="1"/>
    <col min="5" max="5" width="15.85546875" customWidth="1"/>
    <col min="6" max="6" width="19.140625" customWidth="1"/>
    <col min="7" max="7" width="17" customWidth="1"/>
    <col min="8" max="8" width="15.5703125" customWidth="1"/>
    <col min="12" max="12" width="17.140625" customWidth="1"/>
    <col min="13" max="13" width="18.28515625" customWidth="1"/>
    <col min="14" max="14" width="15.140625" customWidth="1"/>
  </cols>
  <sheetData>
    <row r="2" spans="2:11" x14ac:dyDescent="0.25">
      <c r="B2" s="10"/>
      <c r="C2" s="10"/>
      <c r="D2" s="10"/>
      <c r="E2" s="12" t="s">
        <v>41</v>
      </c>
      <c r="F2" s="12" t="s">
        <v>40</v>
      </c>
      <c r="G2" s="12" t="s">
        <v>56</v>
      </c>
      <c r="H2" s="12" t="s">
        <v>58</v>
      </c>
    </row>
    <row r="3" spans="2:11" ht="19.5" customHeight="1" x14ac:dyDescent="0.25">
      <c r="B3" s="28" t="s">
        <v>55</v>
      </c>
      <c r="C3" s="23" t="s">
        <v>50</v>
      </c>
      <c r="D3" s="16" t="s">
        <v>42</v>
      </c>
      <c r="E3" s="16">
        <v>20</v>
      </c>
      <c r="F3" s="16">
        <v>15</v>
      </c>
      <c r="G3" s="15" t="str">
        <f>IF(E3&gt;=F3,"crear otro grupo","vacante")</f>
        <v>crear otro grupo</v>
      </c>
      <c r="H3" s="50" t="str">
        <f>IF(D3="localizada","10%","5%")</f>
        <v>10%</v>
      </c>
      <c r="I3">
        <f>IF(,10%,5%)</f>
        <v>0.05</v>
      </c>
    </row>
    <row r="4" spans="2:11" x14ac:dyDescent="0.25">
      <c r="B4" s="29"/>
      <c r="C4" s="24"/>
      <c r="D4" s="16" t="s">
        <v>43</v>
      </c>
      <c r="E4" s="16">
        <v>15</v>
      </c>
      <c r="F4" s="16">
        <v>10</v>
      </c>
      <c r="G4" s="15" t="str">
        <f t="shared" ref="G4:G14" si="0">IF(E4&gt;=F4,"crear otro grupo","vacante")</f>
        <v>crear otro grupo</v>
      </c>
      <c r="H4" s="50" t="str">
        <f t="shared" ref="H4:H14" si="1">IF(D4="localizada","10%","5%")</f>
        <v>5%</v>
      </c>
    </row>
    <row r="5" spans="2:11" x14ac:dyDescent="0.25">
      <c r="B5" s="29"/>
      <c r="C5" s="9" t="s">
        <v>51</v>
      </c>
      <c r="D5" s="9" t="s">
        <v>44</v>
      </c>
      <c r="E5" s="9">
        <v>8</v>
      </c>
      <c r="F5" s="9">
        <v>13</v>
      </c>
      <c r="G5" s="15" t="str">
        <f t="shared" si="0"/>
        <v>vacante</v>
      </c>
      <c r="H5" s="50" t="str">
        <f t="shared" si="1"/>
        <v>5%</v>
      </c>
    </row>
    <row r="6" spans="2:11" x14ac:dyDescent="0.25">
      <c r="B6" s="29"/>
      <c r="C6" s="23" t="s">
        <v>52</v>
      </c>
      <c r="D6" s="16" t="s">
        <v>42</v>
      </c>
      <c r="E6" s="16">
        <v>14</v>
      </c>
      <c r="F6" s="16">
        <v>17</v>
      </c>
      <c r="G6" s="15" t="str">
        <f t="shared" si="0"/>
        <v>vacante</v>
      </c>
      <c r="H6" s="50" t="str">
        <f t="shared" si="1"/>
        <v>10%</v>
      </c>
      <c r="K6" s="18"/>
    </row>
    <row r="7" spans="2:11" x14ac:dyDescent="0.25">
      <c r="B7" s="29"/>
      <c r="C7" s="25"/>
      <c r="D7" s="16" t="s">
        <v>45</v>
      </c>
      <c r="E7" s="16">
        <v>9</v>
      </c>
      <c r="F7" s="16">
        <v>2</v>
      </c>
      <c r="G7" s="15" t="str">
        <f t="shared" si="0"/>
        <v>crear otro grupo</v>
      </c>
      <c r="H7" s="50" t="str">
        <f t="shared" si="1"/>
        <v>5%</v>
      </c>
    </row>
    <row r="8" spans="2:11" x14ac:dyDescent="0.25">
      <c r="B8" s="29"/>
      <c r="C8" s="24"/>
      <c r="D8" s="16" t="s">
        <v>46</v>
      </c>
      <c r="E8" s="16">
        <v>6</v>
      </c>
      <c r="F8" s="16">
        <v>9</v>
      </c>
      <c r="G8" s="15" t="str">
        <f t="shared" si="0"/>
        <v>vacante</v>
      </c>
      <c r="H8" s="50" t="str">
        <f t="shared" si="1"/>
        <v>5%</v>
      </c>
    </row>
    <row r="9" spans="2:11" x14ac:dyDescent="0.25">
      <c r="B9" s="29"/>
      <c r="C9" s="26" t="s">
        <v>53</v>
      </c>
      <c r="D9" s="9" t="s">
        <v>47</v>
      </c>
      <c r="E9" s="9">
        <v>9</v>
      </c>
      <c r="F9" s="9">
        <v>18</v>
      </c>
      <c r="G9" s="15" t="str">
        <f t="shared" si="0"/>
        <v>vacante</v>
      </c>
      <c r="H9" s="50" t="str">
        <f t="shared" si="1"/>
        <v>5%</v>
      </c>
    </row>
    <row r="10" spans="2:11" x14ac:dyDescent="0.25">
      <c r="B10" s="29"/>
      <c r="C10" s="27"/>
      <c r="D10" s="9" t="s">
        <v>43</v>
      </c>
      <c r="E10" s="9">
        <v>8</v>
      </c>
      <c r="F10" s="9">
        <v>2</v>
      </c>
      <c r="G10" s="15" t="str">
        <f t="shared" si="0"/>
        <v>crear otro grupo</v>
      </c>
      <c r="H10" s="50" t="str">
        <f t="shared" si="1"/>
        <v>5%</v>
      </c>
    </row>
    <row r="11" spans="2:11" x14ac:dyDescent="0.25">
      <c r="B11" s="29"/>
      <c r="C11" s="23" t="s">
        <v>54</v>
      </c>
      <c r="D11" s="17" t="s">
        <v>49</v>
      </c>
      <c r="E11" s="16">
        <v>12</v>
      </c>
      <c r="F11" s="16">
        <v>5</v>
      </c>
      <c r="G11" s="15" t="str">
        <f t="shared" si="0"/>
        <v>crear otro grupo</v>
      </c>
      <c r="H11" s="50" t="str">
        <f t="shared" si="1"/>
        <v>10%</v>
      </c>
    </row>
    <row r="12" spans="2:11" x14ac:dyDescent="0.25">
      <c r="B12" s="29"/>
      <c r="C12" s="25"/>
      <c r="D12" s="16" t="s">
        <v>46</v>
      </c>
      <c r="E12" s="16">
        <v>10</v>
      </c>
      <c r="F12" s="16">
        <v>23</v>
      </c>
      <c r="G12" s="15" t="str">
        <f t="shared" si="0"/>
        <v>vacante</v>
      </c>
      <c r="H12" s="50" t="str">
        <f t="shared" si="1"/>
        <v>5%</v>
      </c>
    </row>
    <row r="13" spans="2:11" x14ac:dyDescent="0.25">
      <c r="B13" s="29"/>
      <c r="C13" s="24"/>
      <c r="D13" s="16" t="s">
        <v>47</v>
      </c>
      <c r="E13" s="16">
        <v>17</v>
      </c>
      <c r="F13" s="16">
        <v>24</v>
      </c>
      <c r="G13" s="15" t="str">
        <f t="shared" si="0"/>
        <v>vacante</v>
      </c>
      <c r="H13" s="50" t="str">
        <f t="shared" si="1"/>
        <v>5%</v>
      </c>
    </row>
    <row r="14" spans="2:11" x14ac:dyDescent="0.25">
      <c r="B14" s="29"/>
      <c r="C14" s="9" t="s">
        <v>48</v>
      </c>
      <c r="D14" s="9" t="s">
        <v>47</v>
      </c>
      <c r="E14" s="9">
        <v>16</v>
      </c>
      <c r="F14" s="9">
        <v>15</v>
      </c>
      <c r="G14" s="15" t="str">
        <f t="shared" si="0"/>
        <v>crear otro grupo</v>
      </c>
      <c r="H14" s="50" t="str">
        <f t="shared" si="1"/>
        <v>5%</v>
      </c>
    </row>
    <row r="16" spans="2:11" x14ac:dyDescent="0.25">
      <c r="D16" s="19" t="s">
        <v>57</v>
      </c>
    </row>
    <row r="17" spans="2:13" x14ac:dyDescent="0.25">
      <c r="C17" s="1" t="str">
        <f>D3</f>
        <v>Localizada</v>
      </c>
      <c r="D17" s="1">
        <f>SUM(E3:E11)</f>
        <v>101</v>
      </c>
    </row>
    <row r="18" spans="2:13" x14ac:dyDescent="0.25">
      <c r="C18" s="1" t="str">
        <f>D14</f>
        <v xml:space="preserve">Musculacion </v>
      </c>
      <c r="D18" s="1">
        <f>SUM(E9:E14)</f>
        <v>72</v>
      </c>
    </row>
    <row r="20" spans="2:13" x14ac:dyDescent="0.25">
      <c r="B20" s="34" t="s">
        <v>63</v>
      </c>
      <c r="C20" s="35"/>
      <c r="D20" s="36" t="s">
        <v>59</v>
      </c>
      <c r="E20" s="37"/>
      <c r="F20" s="38"/>
      <c r="G20" s="39" t="s">
        <v>61</v>
      </c>
      <c r="H20" s="40" t="s">
        <v>60</v>
      </c>
      <c r="I20" s="40"/>
      <c r="J20" s="40"/>
      <c r="K20" s="39" t="s">
        <v>61</v>
      </c>
      <c r="L20" s="45" t="s">
        <v>62</v>
      </c>
      <c r="M20" s="46"/>
    </row>
    <row r="21" spans="2:13" x14ac:dyDescent="0.25">
      <c r="B21" s="41"/>
      <c r="C21" s="42"/>
      <c r="D21" s="43" t="s">
        <v>64</v>
      </c>
      <c r="E21" s="43" t="s">
        <v>65</v>
      </c>
      <c r="F21" s="43" t="s">
        <v>66</v>
      </c>
      <c r="G21" s="44"/>
      <c r="H21" s="43" t="s">
        <v>64</v>
      </c>
      <c r="I21" s="43" t="s">
        <v>65</v>
      </c>
      <c r="J21" s="43" t="s">
        <v>66</v>
      </c>
      <c r="K21" s="44"/>
      <c r="L21" s="47"/>
      <c r="M21" s="48"/>
    </row>
    <row r="22" spans="2:13" x14ac:dyDescent="0.25">
      <c r="B22" s="32" t="s">
        <v>67</v>
      </c>
      <c r="C22" s="33"/>
      <c r="D22" s="30">
        <v>5</v>
      </c>
      <c r="E22" s="30">
        <v>4</v>
      </c>
      <c r="F22" s="30">
        <v>7</v>
      </c>
      <c r="G22" s="30">
        <f>AVERAGE(D22:F22)</f>
        <v>5.333333333333333</v>
      </c>
      <c r="H22" s="30">
        <v>8</v>
      </c>
      <c r="I22" s="30">
        <v>6</v>
      </c>
      <c r="J22" s="30">
        <v>2</v>
      </c>
      <c r="K22" s="1">
        <f>AVERAGE(H22:J22)</f>
        <v>5.333333333333333</v>
      </c>
      <c r="L22" s="30">
        <f>AVERAGE(G22,K22)</f>
        <v>5.333333333333333</v>
      </c>
      <c r="M22" s="30" t="str">
        <f>IF(L22&gt;=6,L22,"rendir examen")</f>
        <v>rendir examen</v>
      </c>
    </row>
    <row r="23" spans="2:13" x14ac:dyDescent="0.25">
      <c r="B23" s="32" t="s">
        <v>68</v>
      </c>
      <c r="C23" s="33"/>
      <c r="D23" s="30">
        <v>8</v>
      </c>
      <c r="E23" s="30">
        <v>6</v>
      </c>
      <c r="F23" s="30">
        <v>4</v>
      </c>
      <c r="G23" s="30">
        <f t="shared" ref="G23:G28" si="2">AVERAGE(D23:F23)</f>
        <v>6</v>
      </c>
      <c r="H23" s="30">
        <v>5</v>
      </c>
      <c r="I23" s="30">
        <v>4</v>
      </c>
      <c r="J23" s="30">
        <v>9</v>
      </c>
      <c r="K23" s="1">
        <f t="shared" ref="K23:K28" si="3">AVERAGE(H23:J23)</f>
        <v>6</v>
      </c>
      <c r="L23" s="30">
        <f t="shared" ref="L23:L28" si="4">AVERAGE(G23,K23)</f>
        <v>6</v>
      </c>
      <c r="M23" s="30">
        <f t="shared" ref="M23:M28" si="5">IF(L23&gt;=6,L23,"rendir examen")</f>
        <v>6</v>
      </c>
    </row>
    <row r="24" spans="2:13" x14ac:dyDescent="0.25">
      <c r="B24" s="32" t="s">
        <v>69</v>
      </c>
      <c r="C24" s="33"/>
      <c r="D24" s="30">
        <v>4</v>
      </c>
      <c r="E24" s="30">
        <v>3</v>
      </c>
      <c r="F24" s="30">
        <v>7</v>
      </c>
      <c r="G24" s="30">
        <f t="shared" si="2"/>
        <v>4.666666666666667</v>
      </c>
      <c r="H24" s="30">
        <v>6</v>
      </c>
      <c r="I24" s="30">
        <v>5</v>
      </c>
      <c r="J24" s="30">
        <v>6</v>
      </c>
      <c r="K24" s="1">
        <f t="shared" si="3"/>
        <v>5.666666666666667</v>
      </c>
      <c r="L24" s="30">
        <f t="shared" si="4"/>
        <v>5.166666666666667</v>
      </c>
      <c r="M24" s="30" t="str">
        <f t="shared" si="5"/>
        <v>rendir examen</v>
      </c>
    </row>
    <row r="25" spans="2:13" x14ac:dyDescent="0.25">
      <c r="B25" s="32" t="s">
        <v>70</v>
      </c>
      <c r="C25" s="33"/>
      <c r="D25" s="30">
        <v>8</v>
      </c>
      <c r="E25" s="30">
        <v>3</v>
      </c>
      <c r="F25" s="30">
        <v>6</v>
      </c>
      <c r="G25" s="30">
        <f t="shared" si="2"/>
        <v>5.666666666666667</v>
      </c>
      <c r="H25" s="30">
        <v>6</v>
      </c>
      <c r="I25" s="30">
        <v>7</v>
      </c>
      <c r="J25" s="30">
        <v>9</v>
      </c>
      <c r="K25" s="1">
        <f t="shared" si="3"/>
        <v>7.333333333333333</v>
      </c>
      <c r="L25" s="30">
        <f t="shared" si="4"/>
        <v>6.5</v>
      </c>
      <c r="M25" s="30">
        <f t="shared" si="5"/>
        <v>6.5</v>
      </c>
    </row>
    <row r="26" spans="2:13" x14ac:dyDescent="0.25">
      <c r="B26" s="32" t="s">
        <v>71</v>
      </c>
      <c r="C26" s="33"/>
      <c r="D26" s="30">
        <v>7</v>
      </c>
      <c r="E26" s="30">
        <v>9</v>
      </c>
      <c r="F26" s="30">
        <v>9</v>
      </c>
      <c r="G26" s="30">
        <f t="shared" si="2"/>
        <v>8.3333333333333339</v>
      </c>
      <c r="H26" s="30">
        <v>9</v>
      </c>
      <c r="I26" s="30">
        <v>8</v>
      </c>
      <c r="J26" s="30">
        <v>6</v>
      </c>
      <c r="K26" s="1">
        <f t="shared" si="3"/>
        <v>7.666666666666667</v>
      </c>
      <c r="L26" s="30">
        <f t="shared" si="4"/>
        <v>8</v>
      </c>
      <c r="M26" s="30">
        <f t="shared" si="5"/>
        <v>8</v>
      </c>
    </row>
    <row r="27" spans="2:13" x14ac:dyDescent="0.25">
      <c r="B27" s="32" t="s">
        <v>72</v>
      </c>
      <c r="C27" s="33"/>
      <c r="D27" s="30">
        <v>6</v>
      </c>
      <c r="E27" s="30">
        <v>8</v>
      </c>
      <c r="F27" s="30">
        <v>7</v>
      </c>
      <c r="G27" s="30">
        <f t="shared" si="2"/>
        <v>7</v>
      </c>
      <c r="H27" s="30">
        <v>4</v>
      </c>
      <c r="I27" s="30">
        <v>7</v>
      </c>
      <c r="J27" s="30">
        <v>8</v>
      </c>
      <c r="K27" s="1">
        <f t="shared" si="3"/>
        <v>6.333333333333333</v>
      </c>
      <c r="L27" s="30">
        <f t="shared" si="4"/>
        <v>6.6666666666666661</v>
      </c>
      <c r="M27" s="30">
        <f t="shared" si="5"/>
        <v>6.6666666666666661</v>
      </c>
    </row>
    <row r="28" spans="2:13" x14ac:dyDescent="0.25">
      <c r="B28" s="32" t="s">
        <v>73</v>
      </c>
      <c r="C28" s="33"/>
      <c r="D28" s="30">
        <v>9</v>
      </c>
      <c r="E28" s="30">
        <v>6</v>
      </c>
      <c r="F28" s="30">
        <v>5</v>
      </c>
      <c r="G28" s="30">
        <f t="shared" si="2"/>
        <v>6.666666666666667</v>
      </c>
      <c r="H28" s="30">
        <v>6</v>
      </c>
      <c r="I28" s="30">
        <v>6</v>
      </c>
      <c r="J28" s="30">
        <v>7</v>
      </c>
      <c r="K28" s="1">
        <f t="shared" si="3"/>
        <v>6.333333333333333</v>
      </c>
      <c r="L28" s="30">
        <f t="shared" si="4"/>
        <v>6.5</v>
      </c>
      <c r="M28" s="30">
        <f t="shared" si="5"/>
        <v>6.5</v>
      </c>
    </row>
    <row r="30" spans="2:13" x14ac:dyDescent="0.25">
      <c r="L30" s="49" t="s">
        <v>74</v>
      </c>
      <c r="M30" s="49">
        <f>MAX(L22:L28)</f>
        <v>8</v>
      </c>
    </row>
    <row r="31" spans="2:13" x14ac:dyDescent="0.25">
      <c r="L31" s="49" t="s">
        <v>75</v>
      </c>
      <c r="M31" s="49">
        <f>MIN(L22:L28)</f>
        <v>5.166666666666667</v>
      </c>
    </row>
  </sheetData>
  <autoFilter ref="D3:F14" xr:uid="{00000000-0001-0000-0100-000000000000}"/>
  <mergeCells count="18">
    <mergeCell ref="B28:C28"/>
    <mergeCell ref="G20:G21"/>
    <mergeCell ref="K20:K21"/>
    <mergeCell ref="L20:M21"/>
    <mergeCell ref="B23:C23"/>
    <mergeCell ref="B24:C24"/>
    <mergeCell ref="B25:C25"/>
    <mergeCell ref="B26:C26"/>
    <mergeCell ref="B27:C27"/>
    <mergeCell ref="B20:C21"/>
    <mergeCell ref="D20:F20"/>
    <mergeCell ref="H20:J20"/>
    <mergeCell ref="B22:C22"/>
    <mergeCell ref="C3:C4"/>
    <mergeCell ref="C6:C8"/>
    <mergeCell ref="C9:C10"/>
    <mergeCell ref="B3:B14"/>
    <mergeCell ref="C11:C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2EA12-7285-4103-AE09-8FAEE6CE238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9C633-D14E-4C51-B209-5B3ABDD61EA2}">
  <dimension ref="B2:E6"/>
  <sheetViews>
    <sheetView tabSelected="1" workbookViewId="0">
      <selection activeCell="G11" sqref="G11"/>
    </sheetView>
  </sheetViews>
  <sheetFormatPr baseColWidth="10" defaultRowHeight="15" x14ac:dyDescent="0.25"/>
  <cols>
    <col min="5" max="5" width="20.85546875" customWidth="1"/>
  </cols>
  <sheetData>
    <row r="2" spans="2:5" x14ac:dyDescent="0.25">
      <c r="B2" s="11" t="s">
        <v>28</v>
      </c>
      <c r="C2" s="11" t="s">
        <v>29</v>
      </c>
      <c r="D2" s="11" t="s">
        <v>30</v>
      </c>
      <c r="E2" s="11" t="s">
        <v>38</v>
      </c>
    </row>
    <row r="3" spans="2:5" x14ac:dyDescent="0.25">
      <c r="B3" s="30" t="s">
        <v>32</v>
      </c>
      <c r="C3" s="30">
        <v>120000</v>
      </c>
      <c r="D3" s="30">
        <v>4200</v>
      </c>
      <c r="E3" s="30" t="s">
        <v>76</v>
      </c>
    </row>
    <row r="4" spans="2:5" x14ac:dyDescent="0.25">
      <c r="B4" s="30" t="s">
        <v>35</v>
      </c>
      <c r="C4" s="30">
        <v>89600</v>
      </c>
      <c r="D4" s="30">
        <v>3136.0000000000005</v>
      </c>
      <c r="E4" s="30" t="s">
        <v>76</v>
      </c>
    </row>
    <row r="5" spans="2:5" x14ac:dyDescent="0.25">
      <c r="B5" s="30" t="s">
        <v>36</v>
      </c>
      <c r="C5" s="30">
        <v>86400</v>
      </c>
      <c r="D5" s="30">
        <v>3024.0000000000005</v>
      </c>
      <c r="E5" s="30" t="s">
        <v>76</v>
      </c>
    </row>
    <row r="6" spans="2:5" x14ac:dyDescent="0.25">
      <c r="B6" s="31" t="s">
        <v>22</v>
      </c>
      <c r="C6" s="30">
        <v>404090</v>
      </c>
      <c r="D6" s="30">
        <v>14143.150000000001</v>
      </c>
      <c r="E6" s="30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jennifer</cp:lastModifiedBy>
  <dcterms:created xsi:type="dcterms:W3CDTF">2022-06-30T22:59:36Z</dcterms:created>
  <dcterms:modified xsi:type="dcterms:W3CDTF">2022-08-21T21:00:03Z</dcterms:modified>
</cp:coreProperties>
</file>