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PUTIENDA\Desktop\"/>
    </mc:Choice>
  </mc:AlternateContent>
  <bookViews>
    <workbookView xWindow="0" yWindow="0" windowWidth="21600" windowHeight="9750" activeTab="2"/>
  </bookViews>
  <sheets>
    <sheet name="Tabla" sheetId="1" r:id="rId1"/>
    <sheet name="Descripción" sheetId="2" r:id="rId2"/>
    <sheet name="Tabla2" sheetId="4" r:id="rId3"/>
    <sheet name="Descripción2" sheetId="5" r:id="rId4"/>
  </sheets>
  <definedNames>
    <definedName name="_xlnm._FilterDatabase" localSheetId="2" hidden="1">Tabla2!$B$7:$G$42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4" l="1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8" i="4"/>
  <c r="F91" i="4"/>
  <c r="F44" i="4"/>
  <c r="F89" i="4"/>
  <c r="F42" i="4"/>
  <c r="F87" i="4"/>
  <c r="F40" i="4"/>
  <c r="E13" i="1"/>
  <c r="E9" i="1"/>
  <c r="C40" i="4" l="1"/>
  <c r="C41" i="4" s="1"/>
  <c r="C86" i="4"/>
  <c r="C87" i="4" s="1"/>
  <c r="D35" i="4"/>
  <c r="D31" i="4"/>
  <c r="D27" i="4"/>
  <c r="D23" i="4"/>
  <c r="D19" i="4"/>
  <c r="D15" i="4"/>
  <c r="D9" i="4"/>
  <c r="D36" i="4"/>
  <c r="D28" i="4"/>
  <c r="D24" i="4"/>
  <c r="D34" i="4"/>
  <c r="D30" i="4"/>
  <c r="D26" i="4"/>
  <c r="D22" i="4"/>
  <c r="D18" i="4"/>
  <c r="D14" i="4"/>
  <c r="D11" i="4"/>
  <c r="D16" i="4"/>
  <c r="D37" i="4"/>
  <c r="D33" i="4"/>
  <c r="D29" i="4"/>
  <c r="D25" i="4"/>
  <c r="D21" i="4"/>
  <c r="D17" i="4"/>
  <c r="D13" i="4"/>
  <c r="D8" i="4"/>
  <c r="D32" i="4"/>
  <c r="D20" i="4"/>
  <c r="D81" i="4"/>
  <c r="D77" i="4"/>
  <c r="D58" i="4"/>
  <c r="D80" i="4"/>
  <c r="D76" i="4"/>
  <c r="D72" i="4"/>
  <c r="D68" i="4"/>
  <c r="D64" i="4"/>
  <c r="D60" i="4"/>
  <c r="D57" i="4"/>
  <c r="D83" i="4"/>
  <c r="D79" i="4"/>
  <c r="D75" i="4"/>
  <c r="D71" i="4"/>
  <c r="D67" i="4"/>
  <c r="D63" i="4"/>
  <c r="D59" i="4"/>
  <c r="D56" i="4"/>
  <c r="D82" i="4"/>
  <c r="D78" i="4"/>
  <c r="D74" i="4"/>
  <c r="D70" i="4"/>
  <c r="D66" i="4"/>
  <c r="D62" i="4"/>
  <c r="K13" i="1"/>
  <c r="K11" i="1"/>
  <c r="F13" i="1"/>
  <c r="F11" i="1"/>
  <c r="I17" i="1"/>
  <c r="J10" i="1"/>
  <c r="J11" i="1"/>
  <c r="J12" i="1"/>
  <c r="J13" i="1"/>
  <c r="J14" i="1"/>
  <c r="J15" i="1"/>
  <c r="J9" i="1"/>
  <c r="I16" i="1"/>
  <c r="K9" i="1"/>
  <c r="D17" i="1"/>
  <c r="D16" i="1"/>
  <c r="E11" i="1"/>
  <c r="E14" i="1"/>
  <c r="E15" i="1"/>
  <c r="F9" i="1"/>
  <c r="E10" i="1"/>
  <c r="D61" i="4" l="1"/>
  <c r="D55" i="4"/>
  <c r="D69" i="4"/>
  <c r="D65" i="4"/>
  <c r="D73" i="4"/>
  <c r="D10" i="4"/>
  <c r="D12" i="4"/>
  <c r="D40" i="4"/>
  <c r="D54" i="4"/>
  <c r="J16" i="1"/>
  <c r="E12" i="1"/>
  <c r="D86" i="4" l="1"/>
  <c r="E16" i="1"/>
</calcChain>
</file>

<file path=xl/sharedStrings.xml><?xml version="1.0" encoding="utf-8"?>
<sst xmlns="http://schemas.openxmlformats.org/spreadsheetml/2006/main" count="115" uniqueCount="30">
  <si>
    <t>HORNO MAERZ</t>
  </si>
  <si>
    <t>FECHA</t>
  </si>
  <si>
    <t>Producción semanal</t>
  </si>
  <si>
    <t>Producción mensual</t>
  </si>
  <si>
    <t>MES</t>
  </si>
  <si>
    <t>DÍAS</t>
  </si>
  <si>
    <t>ABRIL</t>
  </si>
  <si>
    <t>% DIARIO DE LA SEMANA</t>
  </si>
  <si>
    <t>PRODUCCION (tn/d)</t>
  </si>
  <si>
    <t>PROMEDIO (tn/d)</t>
  </si>
  <si>
    <t>HORNO DE LECHO MIXTO</t>
  </si>
  <si>
    <t>MÁXIMO SEMANAL</t>
  </si>
  <si>
    <t>MÍNIMO SEMANAL</t>
  </si>
  <si>
    <t>En la tabla anterior se puede apreciar una comparación entre la producción de los hornos maerz y los hornos de lecho mixto.</t>
  </si>
  <si>
    <t xml:space="preserve">Esto es debido a que el horno maerz es tecnología suiza de última generación. </t>
  </si>
  <si>
    <t>Caleras San Juan tiene previsto reemplazar los hornos de lecho mixto por más hornos maerz.</t>
  </si>
  <si>
    <t>Se puede apreciar una diferencia considerable entre las eficiencias de ambos hornos, mostrandose el horno maerz como el más eficiente respecto a la producción, logrando calcinar casi el doble de tonelaje que el horno de lecho mixto.</t>
  </si>
  <si>
    <t>% DIARIO DEL MES</t>
  </si>
  <si>
    <t>MÁXIMO MENSUAL</t>
  </si>
  <si>
    <t>MÍNIMO MENSUAL</t>
  </si>
  <si>
    <t>CALIDAD (%)</t>
  </si>
  <si>
    <t>MATERIAL</t>
  </si>
  <si>
    <t>LOCAL</t>
  </si>
  <si>
    <t>EXPORTADO</t>
  </si>
  <si>
    <t>REVISIÓN</t>
  </si>
  <si>
    <t>Producción anuall</t>
  </si>
  <si>
    <t>Producción anual</t>
  </si>
  <si>
    <t>En el gráfico anterior, también se analizó la calidad de la caliza, si esta es local o exportada, y también se marcó que días necesitan una revisión.</t>
  </si>
  <si>
    <t>En el Lecho Mixto, se filtraron las calizas también con una calidad mayor a 80%, pero que sean exportadas y se pidió una revisión para los días que obtuvieron una producción menor a 160t/n.</t>
  </si>
  <si>
    <t>En el Horno Maerz, se filtrarón las calizas con calidad mayor a un 80%, que sean locales y se pidió una revisión para los días con una producción menor a unas 300t/n.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</si>
</sst>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9" fontId="0" fillId="0" borderId="0" xfId="1" applyFont="1" applyBorder="1" applyAlignment="1">
      <alignment horizontal="center"/>
    </xf>
    <xf numFmtId="9" fontId="0" fillId="0" borderId="1" xfId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/>
    <xf numFmtId="14" fontId="0" fillId="0" borderId="2" xfId="0" applyNumberForma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Fill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9" fontId="0" fillId="0" borderId="7" xfId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9" fontId="4" fillId="0" borderId="0" xfId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20">
    <dxf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COMPARACIÓN</a:t>
            </a:r>
            <a:r>
              <a:rPr lang="es-AR" baseline="0"/>
              <a:t> DE PRODUCCIÓN DIARIA</a:t>
            </a:r>
            <a:endParaRPr lang="es-A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Tabla!$C$7</c:f>
              <c:strCache>
                <c:ptCount val="1"/>
                <c:pt idx="0">
                  <c:v>HORNO MAERZ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Tabla!$C$9:$C$15</c:f>
              <c:numCache>
                <c:formatCode>m/d/yyyy</c:formatCode>
                <c:ptCount val="7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</c:numCache>
            </c:numRef>
          </c:cat>
          <c:val>
            <c:numRef>
              <c:f>Tabla!$D$9:$D$15</c:f>
              <c:numCache>
                <c:formatCode>General</c:formatCode>
                <c:ptCount val="7"/>
                <c:pt idx="0">
                  <c:v>300</c:v>
                </c:pt>
                <c:pt idx="1">
                  <c:v>295</c:v>
                </c:pt>
                <c:pt idx="2">
                  <c:v>285</c:v>
                </c:pt>
                <c:pt idx="3">
                  <c:v>305</c:v>
                </c:pt>
                <c:pt idx="4">
                  <c:v>300</c:v>
                </c:pt>
                <c:pt idx="5">
                  <c:v>320</c:v>
                </c:pt>
                <c:pt idx="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8-4790-98E0-29C7DE39B4EC}"/>
            </c:ext>
          </c:extLst>
        </c:ser>
        <c:ser>
          <c:idx val="1"/>
          <c:order val="1"/>
          <c:tx>
            <c:strRef>
              <c:f>Tabla!$H$7</c:f>
              <c:strCache>
                <c:ptCount val="1"/>
                <c:pt idx="0">
                  <c:v>HORNO DE LECHO MIXTO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Tabla!$C$9:$C$15</c:f>
              <c:numCache>
                <c:formatCode>m/d/yyyy</c:formatCode>
                <c:ptCount val="7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</c:numCache>
            </c:numRef>
          </c:cat>
          <c:val>
            <c:numRef>
              <c:f>Tabla!$I$9:$I$15</c:f>
              <c:numCache>
                <c:formatCode>General</c:formatCode>
                <c:ptCount val="7"/>
                <c:pt idx="0">
                  <c:v>160</c:v>
                </c:pt>
                <c:pt idx="1">
                  <c:v>170</c:v>
                </c:pt>
                <c:pt idx="2">
                  <c:v>145</c:v>
                </c:pt>
                <c:pt idx="3">
                  <c:v>175</c:v>
                </c:pt>
                <c:pt idx="4">
                  <c:v>155</c:v>
                </c:pt>
                <c:pt idx="5">
                  <c:v>160</c:v>
                </c:pt>
                <c:pt idx="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8-4790-98E0-29C7DE39B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2050144"/>
        <c:axId val="382048064"/>
      </c:lineChart>
      <c:dateAx>
        <c:axId val="38205014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82048064"/>
        <c:crosses val="autoZero"/>
        <c:auto val="1"/>
        <c:lblOffset val="100"/>
        <c:baseTimeUnit val="days"/>
      </c:dateAx>
      <c:valAx>
        <c:axId val="38204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8205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COMPARACIÓN</a:t>
            </a:r>
            <a:r>
              <a:rPr lang="es-AR" baseline="0"/>
              <a:t> DE PRODUCCION SEMANAL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Tabla!$C$7</c:f>
              <c:strCache>
                <c:ptCount val="1"/>
                <c:pt idx="0">
                  <c:v>HORNO MAERZ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Tabla!$D$16</c:f>
              <c:numCache>
                <c:formatCode>General</c:formatCode>
                <c:ptCount val="1"/>
                <c:pt idx="0">
                  <c:v>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B2-44E3-89A6-505894A3C689}"/>
            </c:ext>
          </c:extLst>
        </c:ser>
        <c:ser>
          <c:idx val="1"/>
          <c:order val="1"/>
          <c:tx>
            <c:strRef>
              <c:f>Tabla!$H$7</c:f>
              <c:strCache>
                <c:ptCount val="1"/>
                <c:pt idx="0">
                  <c:v>HORNO DE LECHO MIXTO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Tabla!$I$16</c:f>
              <c:numCache>
                <c:formatCode>General</c:formatCode>
                <c:ptCount val="1"/>
                <c:pt idx="0">
                  <c:v>1120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B2-44E3-89A6-505894A3C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4683664"/>
        <c:axId val="504685744"/>
      </c:barChart>
      <c:catAx>
        <c:axId val="50468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04685744"/>
        <c:crosses val="autoZero"/>
        <c:auto val="1"/>
        <c:lblAlgn val="ctr"/>
        <c:lblOffset val="100"/>
        <c:noMultiLvlLbl val="0"/>
      </c:catAx>
      <c:valAx>
        <c:axId val="50468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0468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COMPARACIÓN</a:t>
            </a:r>
            <a:r>
              <a:rPr lang="es-AR" baseline="0"/>
              <a:t> DE PRODUCCION ANUAL</a:t>
            </a:r>
            <a:endParaRPr lang="es-A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Tabla!$C$7</c:f>
              <c:strCache>
                <c:ptCount val="1"/>
                <c:pt idx="0">
                  <c:v>HORNO MAERZ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Tabla!$D$17</c:f>
              <c:numCache>
                <c:formatCode>General</c:formatCode>
                <c:ptCount val="1"/>
                <c:pt idx="0">
                  <c:v>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8-4392-99EF-84B10476EAD3}"/>
            </c:ext>
          </c:extLst>
        </c:ser>
        <c:ser>
          <c:idx val="1"/>
          <c:order val="1"/>
          <c:tx>
            <c:strRef>
              <c:f>Tabla!$H$7</c:f>
              <c:strCache>
                <c:ptCount val="1"/>
                <c:pt idx="0">
                  <c:v>HORNO DE LECHO MIXTO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Tabla!$I$17</c:f>
              <c:numCache>
                <c:formatCode>General</c:formatCode>
                <c:ptCount val="1"/>
                <c:pt idx="0">
                  <c:v>4800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88-4392-99EF-84B10476E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10385328"/>
        <c:axId val="510381584"/>
      </c:barChart>
      <c:catAx>
        <c:axId val="510385328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10381584"/>
        <c:crosses val="autoZero"/>
        <c:auto val="1"/>
        <c:lblAlgn val="ctr"/>
        <c:lblOffset val="100"/>
        <c:noMultiLvlLbl val="0"/>
      </c:catAx>
      <c:valAx>
        <c:axId val="510381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1038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COMPARACIÓN</a:t>
            </a:r>
            <a:r>
              <a:rPr lang="es-AR" baseline="0"/>
              <a:t> DE PRODUCCIÓN DIARIA</a:t>
            </a:r>
            <a:endParaRPr lang="es-A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Tabla2!$B$6</c:f>
              <c:strCache>
                <c:ptCount val="1"/>
                <c:pt idx="0">
                  <c:v>HORNO MAERZ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Tabla2!$B$8:$B$37</c:f>
              <c:numCache>
                <c:formatCode>m/d/yyyy</c:formatCode>
                <c:ptCount val="12"/>
                <c:pt idx="0">
                  <c:v>45383</c:v>
                </c:pt>
                <c:pt idx="1">
                  <c:v>45384</c:v>
                </c:pt>
                <c:pt idx="2">
                  <c:v>45390</c:v>
                </c:pt>
                <c:pt idx="3">
                  <c:v>45391</c:v>
                </c:pt>
                <c:pt idx="4">
                  <c:v>45394</c:v>
                </c:pt>
                <c:pt idx="5">
                  <c:v>45397</c:v>
                </c:pt>
                <c:pt idx="6">
                  <c:v>45401</c:v>
                </c:pt>
                <c:pt idx="7">
                  <c:v>45402</c:v>
                </c:pt>
                <c:pt idx="8">
                  <c:v>45405</c:v>
                </c:pt>
                <c:pt idx="9">
                  <c:v>45408</c:v>
                </c:pt>
                <c:pt idx="10">
                  <c:v>45410</c:v>
                </c:pt>
                <c:pt idx="11">
                  <c:v>45412</c:v>
                </c:pt>
              </c:numCache>
            </c:numRef>
          </c:cat>
          <c:val>
            <c:numRef>
              <c:f>Tabla2!$C$8:$C$37</c:f>
              <c:numCache>
                <c:formatCode>General</c:formatCode>
                <c:ptCount val="12"/>
                <c:pt idx="0">
                  <c:v>300</c:v>
                </c:pt>
                <c:pt idx="1">
                  <c:v>295</c:v>
                </c:pt>
                <c:pt idx="2">
                  <c:v>315</c:v>
                </c:pt>
                <c:pt idx="3">
                  <c:v>305</c:v>
                </c:pt>
                <c:pt idx="4">
                  <c:v>330</c:v>
                </c:pt>
                <c:pt idx="5">
                  <c:v>315</c:v>
                </c:pt>
                <c:pt idx="6">
                  <c:v>290</c:v>
                </c:pt>
                <c:pt idx="7">
                  <c:v>300</c:v>
                </c:pt>
                <c:pt idx="8">
                  <c:v>305</c:v>
                </c:pt>
                <c:pt idx="9">
                  <c:v>310</c:v>
                </c:pt>
                <c:pt idx="10">
                  <c:v>325</c:v>
                </c:pt>
                <c:pt idx="11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2-4996-BC87-4AB407967697}"/>
            </c:ext>
          </c:extLst>
        </c:ser>
        <c:ser>
          <c:idx val="1"/>
          <c:order val="1"/>
          <c:tx>
            <c:strRef>
              <c:f>Tabla2!$B$52</c:f>
              <c:strCache>
                <c:ptCount val="1"/>
                <c:pt idx="0">
                  <c:v>HORNO DE LECHO MIXTO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Tabla2!$B$8:$B$37</c:f>
              <c:numCache>
                <c:formatCode>m/d/yyyy</c:formatCode>
                <c:ptCount val="12"/>
                <c:pt idx="0">
                  <c:v>45383</c:v>
                </c:pt>
                <c:pt idx="1">
                  <c:v>45384</c:v>
                </c:pt>
                <c:pt idx="2">
                  <c:v>45390</c:v>
                </c:pt>
                <c:pt idx="3">
                  <c:v>45391</c:v>
                </c:pt>
                <c:pt idx="4">
                  <c:v>45394</c:v>
                </c:pt>
                <c:pt idx="5">
                  <c:v>45397</c:v>
                </c:pt>
                <c:pt idx="6">
                  <c:v>45401</c:v>
                </c:pt>
                <c:pt idx="7">
                  <c:v>45402</c:v>
                </c:pt>
                <c:pt idx="8">
                  <c:v>45405</c:v>
                </c:pt>
                <c:pt idx="9">
                  <c:v>45408</c:v>
                </c:pt>
                <c:pt idx="10">
                  <c:v>45410</c:v>
                </c:pt>
                <c:pt idx="11">
                  <c:v>45412</c:v>
                </c:pt>
              </c:numCache>
            </c:numRef>
          </c:cat>
          <c:val>
            <c:numRef>
              <c:f>Tabla2!$C$54:$C$83</c:f>
              <c:numCache>
                <c:formatCode>General</c:formatCode>
                <c:ptCount val="10"/>
                <c:pt idx="0">
                  <c:v>170</c:v>
                </c:pt>
                <c:pt idx="1">
                  <c:v>175</c:v>
                </c:pt>
                <c:pt idx="2">
                  <c:v>155</c:v>
                </c:pt>
                <c:pt idx="3">
                  <c:v>150</c:v>
                </c:pt>
                <c:pt idx="4">
                  <c:v>170</c:v>
                </c:pt>
                <c:pt idx="5">
                  <c:v>145</c:v>
                </c:pt>
                <c:pt idx="6">
                  <c:v>165</c:v>
                </c:pt>
                <c:pt idx="7">
                  <c:v>145</c:v>
                </c:pt>
                <c:pt idx="8">
                  <c:v>180</c:v>
                </c:pt>
                <c:pt idx="9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2-4996-BC87-4AB407967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2050144"/>
        <c:axId val="382048064"/>
      </c:lineChart>
      <c:dateAx>
        <c:axId val="38205014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82048064"/>
        <c:crosses val="autoZero"/>
        <c:auto val="1"/>
        <c:lblOffset val="100"/>
        <c:baseTimeUnit val="days"/>
      </c:dateAx>
      <c:valAx>
        <c:axId val="38204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8205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COMPARACIÓN</a:t>
            </a:r>
            <a:r>
              <a:rPr lang="es-AR" baseline="0"/>
              <a:t> DE PRODUCCION MENSUAL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Tabla2!$B$6</c:f>
              <c:strCache>
                <c:ptCount val="1"/>
                <c:pt idx="0">
                  <c:v>HORNO MAERZ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Tabla2!$C$40</c:f>
              <c:numCache>
                <c:formatCode>General</c:formatCode>
                <c:ptCount val="1"/>
                <c:pt idx="0">
                  <c:v>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C-4EA7-8CFE-4B0DB1DEE808}"/>
            </c:ext>
          </c:extLst>
        </c:ser>
        <c:ser>
          <c:idx val="1"/>
          <c:order val="1"/>
          <c:tx>
            <c:strRef>
              <c:f>Tabla2!$B$52</c:f>
              <c:strCache>
                <c:ptCount val="1"/>
                <c:pt idx="0">
                  <c:v>HORNO DE LECHO MIXTO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Tabla2!$C$86</c:f>
              <c:numCache>
                <c:formatCode>General</c:formatCode>
                <c:ptCount val="1"/>
                <c:pt idx="0">
                  <c:v>4800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C-4EA7-8CFE-4B0DB1DEE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4683664"/>
        <c:axId val="504685744"/>
      </c:barChart>
      <c:catAx>
        <c:axId val="50468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04685744"/>
        <c:crosses val="autoZero"/>
        <c:auto val="1"/>
        <c:lblAlgn val="ctr"/>
        <c:lblOffset val="100"/>
        <c:noMultiLvlLbl val="0"/>
      </c:catAx>
      <c:valAx>
        <c:axId val="50468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0468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COMPARACIÓN</a:t>
            </a:r>
            <a:r>
              <a:rPr lang="es-AR" baseline="0"/>
              <a:t> DE PRODUCCION ANUAL</a:t>
            </a:r>
            <a:endParaRPr lang="es-A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Tabla2!$B$6</c:f>
              <c:strCache>
                <c:ptCount val="1"/>
                <c:pt idx="0">
                  <c:v>HORNO MAERZ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Tabla2!$C$41</c:f>
              <c:numCache>
                <c:formatCode>General</c:formatCode>
                <c:ptCount val="1"/>
                <c:pt idx="0">
                  <c:v>108000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A-4753-8532-6BBEDA6EF86C}"/>
            </c:ext>
          </c:extLst>
        </c:ser>
        <c:ser>
          <c:idx val="1"/>
          <c:order val="1"/>
          <c:tx>
            <c:strRef>
              <c:f>Tabla2!$B$52</c:f>
              <c:strCache>
                <c:ptCount val="1"/>
                <c:pt idx="0">
                  <c:v>HORNO DE LECHO MIXTO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Tabla2!$C$87</c:f>
              <c:numCache>
                <c:formatCode>General</c:formatCode>
                <c:ptCount val="1"/>
                <c:pt idx="0">
                  <c:v>57600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7A-4753-8532-6BBEDA6EF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10385328"/>
        <c:axId val="510381584"/>
      </c:barChart>
      <c:catAx>
        <c:axId val="510385328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10381584"/>
        <c:crosses val="autoZero"/>
        <c:auto val="1"/>
        <c:lblAlgn val="ctr"/>
        <c:lblOffset val="100"/>
        <c:noMultiLvlLbl val="0"/>
      </c:catAx>
      <c:valAx>
        <c:axId val="510381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1038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17</xdr:row>
      <xdr:rowOff>180975</xdr:rowOff>
    </xdr:from>
    <xdr:to>
      <xdr:col>4</xdr:col>
      <xdr:colOff>1466850</xdr:colOff>
      <xdr:row>32</xdr:row>
      <xdr:rowOff>66675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261937</xdr:colOff>
      <xdr:row>17</xdr:row>
      <xdr:rowOff>114300</xdr:rowOff>
    </xdr:from>
    <xdr:to>
      <xdr:col>9</xdr:col>
      <xdr:colOff>309562</xdr:colOff>
      <xdr:row>32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747712</xdr:colOff>
      <xdr:row>17</xdr:row>
      <xdr:rowOff>152400</xdr:rowOff>
    </xdr:from>
    <xdr:to>
      <xdr:col>14</xdr:col>
      <xdr:colOff>261937</xdr:colOff>
      <xdr:row>32</xdr:row>
      <xdr:rowOff>38100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547844</xdr:colOff>
      <xdr:row>4</xdr:row>
      <xdr:rowOff>137395</xdr:rowOff>
    </xdr:from>
    <xdr:to>
      <xdr:col>16</xdr:col>
      <xdr:colOff>721178</xdr:colOff>
      <xdr:row>40</xdr:row>
      <xdr:rowOff>69273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655236</xdr:colOff>
      <xdr:row>41</xdr:row>
      <xdr:rowOff>130173</xdr:rowOff>
    </xdr:from>
    <xdr:to>
      <xdr:col>11</xdr:col>
      <xdr:colOff>328199</xdr:colOff>
      <xdr:row>83</xdr:row>
      <xdr:rowOff>51955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561269</xdr:colOff>
      <xdr:row>85</xdr:row>
      <xdr:rowOff>65871</xdr:rowOff>
    </xdr:from>
    <xdr:to>
      <xdr:col>11</xdr:col>
      <xdr:colOff>225135</xdr:colOff>
      <xdr:row>105</xdr:row>
      <xdr:rowOff>121227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4" name="Tabla4" displayName="Tabla4" ref="B53:G83" totalsRowShown="0" headerRowDxfId="9" dataDxfId="8" headerRowBorderDxfId="6" tableBorderDxfId="7">
  <autoFilter ref="B53:G83">
    <filterColumn colId="3">
      <customFilters>
        <customFilter operator="greaterThanOrEqual" val="0.8"/>
      </customFilters>
    </filterColumn>
    <filterColumn colId="4">
      <filters>
        <filter val="EXPORTADO"/>
      </filters>
    </filterColumn>
  </autoFilter>
  <tableColumns count="6">
    <tableColumn id="1" name="FECHA" dataDxfId="5"/>
    <tableColumn id="2" name="PRODUCCION (tn/d)" dataDxfId="4"/>
    <tableColumn id="3" name="% DIARIO DEL MES" dataDxfId="3" dataCellStyle="Porcentaje"/>
    <tableColumn id="4" name="CALIDAD (%)" dataDxfId="0"/>
    <tableColumn id="5" name="MATERIAL" dataDxfId="2"/>
    <tableColumn id="6" name="REVISIÓN" dataDxfId="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5" name="Tabla5" displayName="Tabla5" ref="B7:G37" totalsRowShown="0" headerRowDxfId="10" dataDxfId="11" headerRowBorderDxfId="18" tableBorderDxfId="19" dataCellStyle="Porcentaje">
  <autoFilter ref="B7:G37">
    <filterColumn colId="3">
      <customFilters>
        <customFilter operator="greaterThanOrEqual" val="0.8"/>
      </customFilters>
    </filterColumn>
    <filterColumn colId="4">
      <filters>
        <filter val="LOCAL"/>
      </filters>
    </filterColumn>
  </autoFilter>
  <tableColumns count="6">
    <tableColumn id="1" name="FECHA" dataDxfId="17"/>
    <tableColumn id="2" name="PRODUCCION (tn/d)" dataDxfId="16"/>
    <tableColumn id="3" name="% DIARIO DEL MES" dataDxfId="15" dataCellStyle="Porcentaje"/>
    <tableColumn id="4" name="CALIDAD (%)" dataDxfId="14" dataCellStyle="Porcentaje"/>
    <tableColumn id="5" name="MATERIAL" dataDxfId="13" dataCellStyle="Porcentaje"/>
    <tableColumn id="6" name="REVISIÓN" dataDxfId="12" dataCellStyle="Porcentaje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7"/>
  <sheetViews>
    <sheetView topLeftCell="B1" zoomScale="85" zoomScaleNormal="85" workbookViewId="0">
      <selection activeCell="E14" sqref="E14"/>
    </sheetView>
  </sheetViews>
  <sheetFormatPr baseColWidth="10" defaultRowHeight="15" x14ac:dyDescent="0.25"/>
  <cols>
    <col min="3" max="4" width="19" bestFit="1" customWidth="1"/>
    <col min="5" max="5" width="23" bestFit="1" customWidth="1"/>
    <col min="6" max="6" width="18.42578125" bestFit="1" customWidth="1"/>
    <col min="8" max="9" width="19" bestFit="1" customWidth="1"/>
    <col min="10" max="10" width="23.140625" bestFit="1" customWidth="1"/>
    <col min="11" max="11" width="18.42578125" bestFit="1" customWidth="1"/>
  </cols>
  <sheetData>
    <row r="2" spans="3:11" x14ac:dyDescent="0.25">
      <c r="F2" s="5" t="s">
        <v>4</v>
      </c>
      <c r="G2" s="5" t="s">
        <v>5</v>
      </c>
    </row>
    <row r="3" spans="3:11" x14ac:dyDescent="0.25">
      <c r="F3" s="1" t="s">
        <v>6</v>
      </c>
      <c r="G3" s="1">
        <v>30</v>
      </c>
    </row>
    <row r="7" spans="3:11" x14ac:dyDescent="0.25">
      <c r="C7" s="6" t="s">
        <v>0</v>
      </c>
      <c r="D7" s="6"/>
      <c r="E7" s="6"/>
      <c r="F7" s="6"/>
      <c r="H7" s="6" t="s">
        <v>10</v>
      </c>
      <c r="I7" s="6"/>
      <c r="J7" s="6"/>
      <c r="K7" s="6"/>
    </row>
    <row r="8" spans="3:11" x14ac:dyDescent="0.25">
      <c r="C8" s="5" t="s">
        <v>1</v>
      </c>
      <c r="D8" s="5" t="s">
        <v>8</v>
      </c>
      <c r="E8" s="5" t="s">
        <v>7</v>
      </c>
      <c r="F8" s="5" t="s">
        <v>9</v>
      </c>
      <c r="H8" s="5" t="s">
        <v>1</v>
      </c>
      <c r="I8" s="5" t="s">
        <v>8</v>
      </c>
      <c r="J8" s="5" t="s">
        <v>7</v>
      </c>
      <c r="K8" s="5" t="s">
        <v>9</v>
      </c>
    </row>
    <row r="9" spans="3:11" x14ac:dyDescent="0.25">
      <c r="C9" s="2">
        <v>45383</v>
      </c>
      <c r="D9" s="1">
        <v>300</v>
      </c>
      <c r="E9" s="3">
        <f>D9/$D$16</f>
        <v>0.14285714285714285</v>
      </c>
      <c r="F9" s="1">
        <f>AVERAGE(D9:D15)</f>
        <v>300</v>
      </c>
      <c r="H9" s="2">
        <v>45383</v>
      </c>
      <c r="I9" s="1">
        <v>160</v>
      </c>
      <c r="J9" s="3">
        <f t="shared" ref="J9:J15" si="0">I9/$I$16</f>
        <v>0.14285714285714285</v>
      </c>
      <c r="K9" s="1">
        <f>AVERAGE(I9:I15)</f>
        <v>160</v>
      </c>
    </row>
    <row r="10" spans="3:11" x14ac:dyDescent="0.25">
      <c r="C10" s="2">
        <v>45384</v>
      </c>
      <c r="D10" s="1">
        <v>295</v>
      </c>
      <c r="E10" s="3">
        <f t="shared" ref="E9:E15" si="1">D10/$D$16</f>
        <v>0.14047619047619048</v>
      </c>
      <c r="F10" s="5" t="s">
        <v>11</v>
      </c>
      <c r="H10" s="2">
        <v>45384</v>
      </c>
      <c r="I10" s="1">
        <v>170</v>
      </c>
      <c r="J10" s="3">
        <f t="shared" si="0"/>
        <v>0.15178571428571427</v>
      </c>
      <c r="K10" s="5" t="s">
        <v>11</v>
      </c>
    </row>
    <row r="11" spans="3:11" x14ac:dyDescent="0.25">
      <c r="C11" s="2">
        <v>45385</v>
      </c>
      <c r="D11" s="1">
        <v>285</v>
      </c>
      <c r="E11" s="3">
        <f t="shared" si="1"/>
        <v>0.1357142857142857</v>
      </c>
      <c r="F11" s="1">
        <f>MAX(D9:D15)</f>
        <v>320</v>
      </c>
      <c r="H11" s="2">
        <v>45385</v>
      </c>
      <c r="I11" s="1">
        <v>145</v>
      </c>
      <c r="J11" s="3">
        <f t="shared" si="0"/>
        <v>0.12946428571428573</v>
      </c>
      <c r="K11" s="1">
        <f>MAX(I9:I15)</f>
        <v>175</v>
      </c>
    </row>
    <row r="12" spans="3:11" x14ac:dyDescent="0.25">
      <c r="C12" s="2">
        <v>45386</v>
      </c>
      <c r="D12" s="1">
        <v>305</v>
      </c>
      <c r="E12" s="3">
        <f t="shared" si="1"/>
        <v>0.14523809523809525</v>
      </c>
      <c r="F12" s="5" t="s">
        <v>12</v>
      </c>
      <c r="H12" s="2">
        <v>45386</v>
      </c>
      <c r="I12" s="1">
        <v>175</v>
      </c>
      <c r="J12" s="3">
        <f t="shared" si="0"/>
        <v>0.15625</v>
      </c>
      <c r="K12" s="5" t="s">
        <v>12</v>
      </c>
    </row>
    <row r="13" spans="3:11" x14ac:dyDescent="0.25">
      <c r="C13" s="2">
        <v>45387</v>
      </c>
      <c r="D13" s="1">
        <v>300</v>
      </c>
      <c r="E13" s="3">
        <f>D13/$D$16</f>
        <v>0.14285714285714285</v>
      </c>
      <c r="F13" s="1">
        <f>MIN(D9:D15)</f>
        <v>285</v>
      </c>
      <c r="H13" s="2">
        <v>45387</v>
      </c>
      <c r="I13" s="1">
        <v>155</v>
      </c>
      <c r="J13" s="3">
        <f t="shared" si="0"/>
        <v>0.13839285714285715</v>
      </c>
      <c r="K13" s="1">
        <f>MIN(I9:I15)</f>
        <v>145</v>
      </c>
    </row>
    <row r="14" spans="3:11" x14ac:dyDescent="0.25">
      <c r="C14" s="2">
        <v>45388</v>
      </c>
      <c r="D14" s="1">
        <v>320</v>
      </c>
      <c r="E14" s="3">
        <f t="shared" si="1"/>
        <v>0.15238095238095239</v>
      </c>
      <c r="H14" s="2">
        <v>45388</v>
      </c>
      <c r="I14" s="1">
        <v>160</v>
      </c>
      <c r="J14" s="3">
        <f t="shared" si="0"/>
        <v>0.14285714285714285</v>
      </c>
    </row>
    <row r="15" spans="3:11" x14ac:dyDescent="0.25">
      <c r="C15" s="2">
        <v>45389</v>
      </c>
      <c r="D15" s="1">
        <v>295</v>
      </c>
      <c r="E15" s="3">
        <f t="shared" si="1"/>
        <v>0.14047619047619048</v>
      </c>
      <c r="H15" s="2">
        <v>45389</v>
      </c>
      <c r="I15" s="1">
        <v>155</v>
      </c>
      <c r="J15" s="3">
        <f t="shared" si="0"/>
        <v>0.13839285714285715</v>
      </c>
    </row>
    <row r="16" spans="3:11" x14ac:dyDescent="0.25">
      <c r="C16" s="5" t="s">
        <v>2</v>
      </c>
      <c r="D16" s="1">
        <f>D9+D11+D10+D12+D13+D14+D15</f>
        <v>2100</v>
      </c>
      <c r="E16" s="4">
        <f>E9+E10+E11+E13+E12+E14+E15</f>
        <v>1</v>
      </c>
      <c r="H16" s="5" t="s">
        <v>2</v>
      </c>
      <c r="I16" s="1">
        <f>I9+I11+I10+I12+I13+I14+I15</f>
        <v>1120</v>
      </c>
      <c r="J16" s="4">
        <f>J9+J10+J11+J13+J12+J14+J15</f>
        <v>1</v>
      </c>
    </row>
    <row r="17" spans="3:9" x14ac:dyDescent="0.25">
      <c r="C17" s="5" t="s">
        <v>3</v>
      </c>
      <c r="D17" s="1">
        <f>F9*G3</f>
        <v>9000</v>
      </c>
      <c r="H17" s="5" t="s">
        <v>3</v>
      </c>
      <c r="I17" s="1">
        <f>K9*G3</f>
        <v>4800</v>
      </c>
    </row>
  </sheetData>
  <mergeCells count="2">
    <mergeCell ref="C7:F7"/>
    <mergeCell ref="H7:K7"/>
  </mergeCells>
  <pageMargins left="0.7" right="0.7" top="0.75" bottom="0.75" header="0.3" footer="0.3"/>
  <pageSetup paperSize="9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15" zoomScaleNormal="115" workbookViewId="0">
      <selection activeCell="C10" sqref="C10"/>
    </sheetView>
  </sheetViews>
  <sheetFormatPr baseColWidth="10" defaultRowHeight="15" x14ac:dyDescent="0.25"/>
  <sheetData>
    <row r="1" spans="1:1" x14ac:dyDescent="0.25">
      <c r="A1" t="s">
        <v>13</v>
      </c>
    </row>
    <row r="2" spans="1:1" x14ac:dyDescent="0.25">
      <c r="A2" t="s">
        <v>16</v>
      </c>
    </row>
    <row r="3" spans="1:1" x14ac:dyDescent="0.25">
      <c r="A3" t="s">
        <v>14</v>
      </c>
    </row>
    <row r="4" spans="1:1" x14ac:dyDescent="0.25">
      <c r="A4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1"/>
  <sheetViews>
    <sheetView tabSelected="1" zoomScale="85" zoomScaleNormal="85" workbookViewId="0">
      <selection activeCell="G53" sqref="G53"/>
    </sheetView>
  </sheetViews>
  <sheetFormatPr baseColWidth="10" defaultRowHeight="15" x14ac:dyDescent="0.25"/>
  <cols>
    <col min="2" max="2" width="19" bestFit="1" customWidth="1"/>
    <col min="3" max="3" width="23.5703125" bestFit="1" customWidth="1"/>
    <col min="4" max="4" width="22.7109375" bestFit="1" customWidth="1"/>
    <col min="5" max="5" width="18.5703125" customWidth="1"/>
    <col min="6" max="6" width="18.5703125" bestFit="1" customWidth="1"/>
    <col min="7" max="7" width="17.28515625" customWidth="1"/>
    <col min="8" max="9" width="18.5703125" bestFit="1" customWidth="1"/>
    <col min="10" max="11" width="19" bestFit="1" customWidth="1"/>
    <col min="12" max="12" width="17.28515625" bestFit="1" customWidth="1"/>
    <col min="13" max="13" width="18.5703125" bestFit="1" customWidth="1"/>
  </cols>
  <sheetData>
    <row r="1" spans="2:8" x14ac:dyDescent="0.25">
      <c r="D1" s="5" t="s">
        <v>4</v>
      </c>
      <c r="E1" s="5" t="s">
        <v>5</v>
      </c>
    </row>
    <row r="2" spans="2:8" x14ac:dyDescent="0.25">
      <c r="D2" s="1" t="s">
        <v>6</v>
      </c>
      <c r="E2" s="1">
        <v>30</v>
      </c>
    </row>
    <row r="6" spans="2:8" x14ac:dyDescent="0.25">
      <c r="B6" s="10" t="s">
        <v>0</v>
      </c>
      <c r="C6" s="11"/>
      <c r="D6" s="11"/>
      <c r="E6" s="11"/>
      <c r="F6" s="11"/>
      <c r="G6" s="12"/>
      <c r="H6" s="13"/>
    </row>
    <row r="7" spans="2:8" x14ac:dyDescent="0.25">
      <c r="B7" s="16" t="s">
        <v>1</v>
      </c>
      <c r="C7" s="17" t="s">
        <v>8</v>
      </c>
      <c r="D7" s="17" t="s">
        <v>17</v>
      </c>
      <c r="E7" s="17" t="s">
        <v>20</v>
      </c>
      <c r="F7" s="17" t="s">
        <v>21</v>
      </c>
      <c r="G7" s="17" t="s">
        <v>24</v>
      </c>
    </row>
    <row r="8" spans="2:8" x14ac:dyDescent="0.25">
      <c r="B8" s="15">
        <v>45383</v>
      </c>
      <c r="C8" s="1">
        <v>300</v>
      </c>
      <c r="D8" s="3">
        <f>C8/$C$40</f>
        <v>3.3333333333333333E-2</v>
      </c>
      <c r="E8" s="9">
        <v>0.8</v>
      </c>
      <c r="F8" s="3" t="s">
        <v>22</v>
      </c>
      <c r="G8" s="3" t="str">
        <f>IF(C8:C37&lt;300,"REALIZAR","NO REALIZAR")</f>
        <v>NO REALIZAR</v>
      </c>
    </row>
    <row r="9" spans="2:8" x14ac:dyDescent="0.25">
      <c r="B9" s="15">
        <v>45384</v>
      </c>
      <c r="C9" s="1">
        <v>295</v>
      </c>
      <c r="D9" s="3">
        <f>C9/$C$40</f>
        <v>3.2777777777777781E-2</v>
      </c>
      <c r="E9" s="3">
        <v>0.95</v>
      </c>
      <c r="F9" s="3" t="s">
        <v>22</v>
      </c>
      <c r="G9" s="3" t="str">
        <f>IF(C9:C40&lt;300,"REALIZAR","NO REALIZAR")</f>
        <v>REALIZAR</v>
      </c>
    </row>
    <row r="10" spans="2:8" hidden="1" x14ac:dyDescent="0.25">
      <c r="B10" s="15">
        <v>45385</v>
      </c>
      <c r="C10" s="1">
        <v>285</v>
      </c>
      <c r="D10" s="3">
        <f>C10/$C$40</f>
        <v>3.1666666666666669E-2</v>
      </c>
      <c r="E10" s="3">
        <v>0.8</v>
      </c>
      <c r="F10" s="3" t="s">
        <v>23</v>
      </c>
      <c r="G10" s="3" t="str">
        <f>IF(C10:C40&lt;300,"REALIZAR","NO REALIZAR")</f>
        <v>REALIZAR</v>
      </c>
    </row>
    <row r="11" spans="2:8" hidden="1" x14ac:dyDescent="0.25">
      <c r="B11" s="15">
        <v>45386</v>
      </c>
      <c r="C11" s="1">
        <v>305</v>
      </c>
      <c r="D11" s="3">
        <f>C11/$C$40</f>
        <v>3.3888888888888892E-2</v>
      </c>
      <c r="E11" s="3">
        <v>0.6</v>
      </c>
      <c r="F11" s="3" t="s">
        <v>22</v>
      </c>
      <c r="G11" s="3" t="str">
        <f>IF(C11:C40&lt;300,"REALIZAR","NO REALIZAR")</f>
        <v>NO REALIZAR</v>
      </c>
    </row>
    <row r="12" spans="2:8" hidden="1" x14ac:dyDescent="0.25">
      <c r="B12" s="15">
        <v>45387</v>
      </c>
      <c r="C12" s="1">
        <v>300</v>
      </c>
      <c r="D12" s="3">
        <f>C12/$C$40</f>
        <v>3.3333333333333333E-2</v>
      </c>
      <c r="E12" s="3">
        <v>0.9</v>
      </c>
      <c r="F12" s="3" t="s">
        <v>23</v>
      </c>
      <c r="G12" s="3" t="str">
        <f>IF(C12:C40&lt;300,"REALIZAR","NO REALIZAR")</f>
        <v>NO REALIZAR</v>
      </c>
    </row>
    <row r="13" spans="2:8" hidden="1" x14ac:dyDescent="0.25">
      <c r="B13" s="15">
        <v>45388</v>
      </c>
      <c r="C13" s="1">
        <v>320</v>
      </c>
      <c r="D13" s="3">
        <f>C13/$C$40</f>
        <v>3.5555555555555556E-2</v>
      </c>
      <c r="E13" s="3">
        <v>0.65</v>
      </c>
      <c r="F13" s="3" t="s">
        <v>23</v>
      </c>
      <c r="G13" s="3" t="str">
        <f>IF(C13:C40&lt;300,"REALIZAR","NO REALIZAR")</f>
        <v>NO REALIZAR</v>
      </c>
    </row>
    <row r="14" spans="2:8" hidden="1" x14ac:dyDescent="0.25">
      <c r="B14" s="15">
        <v>45389</v>
      </c>
      <c r="C14" s="1">
        <v>295</v>
      </c>
      <c r="D14" s="3">
        <f>C14/$C$40</f>
        <v>3.2777777777777781E-2</v>
      </c>
      <c r="E14" s="3">
        <v>0.7</v>
      </c>
      <c r="F14" s="3" t="s">
        <v>23</v>
      </c>
      <c r="G14" s="3" t="str">
        <f>IF(C14:C40&lt;300,"REALIZAR","NO REALIZAR")</f>
        <v>REALIZAR</v>
      </c>
    </row>
    <row r="15" spans="2:8" x14ac:dyDescent="0.25">
      <c r="B15" s="15">
        <v>45390</v>
      </c>
      <c r="C15" s="7">
        <v>315</v>
      </c>
      <c r="D15" s="3">
        <f>C15/$C$40</f>
        <v>3.5000000000000003E-2</v>
      </c>
      <c r="E15" s="3">
        <v>0.8</v>
      </c>
      <c r="F15" s="3" t="s">
        <v>22</v>
      </c>
      <c r="G15" s="3" t="str">
        <f>IF(C15:C40&lt;300,"REALIZAR","NO REALIZAR")</f>
        <v>NO REALIZAR</v>
      </c>
    </row>
    <row r="16" spans="2:8" x14ac:dyDescent="0.25">
      <c r="B16" s="15">
        <v>45391</v>
      </c>
      <c r="C16" s="7">
        <v>305</v>
      </c>
      <c r="D16" s="3">
        <f>C16/$C$40</f>
        <v>3.3888888888888892E-2</v>
      </c>
      <c r="E16" s="3">
        <v>0.85</v>
      </c>
      <c r="F16" s="3" t="s">
        <v>22</v>
      </c>
      <c r="G16" s="3" t="str">
        <f>IF(C16:C40&lt;300,"REALIZAR","NO REALIZAR")</f>
        <v>NO REALIZAR</v>
      </c>
    </row>
    <row r="17" spans="2:7" hidden="1" x14ac:dyDescent="0.25">
      <c r="B17" s="15">
        <v>45392</v>
      </c>
      <c r="C17" s="7">
        <v>290</v>
      </c>
      <c r="D17" s="3">
        <f>C17/$C$40</f>
        <v>3.2222222222222222E-2</v>
      </c>
      <c r="E17" s="3">
        <v>0.9</v>
      </c>
      <c r="F17" s="3" t="s">
        <v>23</v>
      </c>
      <c r="G17" s="3" t="str">
        <f>IF(C17:C40&lt;300,"REALIZAR","NO REALIZAR")</f>
        <v>REALIZAR</v>
      </c>
    </row>
    <row r="18" spans="2:7" hidden="1" x14ac:dyDescent="0.25">
      <c r="B18" s="15">
        <v>45393</v>
      </c>
      <c r="C18" s="7">
        <v>250</v>
      </c>
      <c r="D18" s="3">
        <f>C18/$C$40</f>
        <v>2.7777777777777776E-2</v>
      </c>
      <c r="E18" s="3">
        <v>0.75</v>
      </c>
      <c r="F18" s="3" t="s">
        <v>23</v>
      </c>
      <c r="G18" s="3" t="str">
        <f>IF(C18:C40&lt;300,"REALIZAR","NO REALIZAR")</f>
        <v>REALIZAR</v>
      </c>
    </row>
    <row r="19" spans="2:7" x14ac:dyDescent="0.25">
      <c r="B19" s="15">
        <v>45394</v>
      </c>
      <c r="C19" s="7">
        <v>330</v>
      </c>
      <c r="D19" s="3">
        <f>C19/$C$40</f>
        <v>3.6666666666666667E-2</v>
      </c>
      <c r="E19" s="3">
        <v>0.85</v>
      </c>
      <c r="F19" s="3" t="s">
        <v>22</v>
      </c>
      <c r="G19" s="3" t="str">
        <f>IF(C19:C40&lt;300,"REALIZAR","NO REALIZAR")</f>
        <v>NO REALIZAR</v>
      </c>
    </row>
    <row r="20" spans="2:7" hidden="1" x14ac:dyDescent="0.25">
      <c r="B20" s="15">
        <v>45395</v>
      </c>
      <c r="C20" s="7">
        <v>320</v>
      </c>
      <c r="D20" s="3">
        <f>C20/$C$40</f>
        <v>3.5555555555555556E-2</v>
      </c>
      <c r="E20" s="3">
        <v>0.8</v>
      </c>
      <c r="F20" s="3" t="s">
        <v>23</v>
      </c>
      <c r="G20" s="3" t="str">
        <f>IF(C20:C40&lt;300,"REALIZAR","NO REALIZAR")</f>
        <v>NO REALIZAR</v>
      </c>
    </row>
    <row r="21" spans="2:7" hidden="1" x14ac:dyDescent="0.25">
      <c r="B21" s="15">
        <v>45396</v>
      </c>
      <c r="C21" s="7">
        <v>285</v>
      </c>
      <c r="D21" s="3">
        <f>C21/$C$40</f>
        <v>3.1666666666666669E-2</v>
      </c>
      <c r="E21" s="3">
        <v>0.95</v>
      </c>
      <c r="F21" s="3" t="s">
        <v>23</v>
      </c>
      <c r="G21" s="3" t="str">
        <f>IF(C21:C40&lt;300,"REALIZAR","NO REALIZAR")</f>
        <v>REALIZAR</v>
      </c>
    </row>
    <row r="22" spans="2:7" x14ac:dyDescent="0.25">
      <c r="B22" s="15">
        <v>45397</v>
      </c>
      <c r="C22" s="7">
        <v>315</v>
      </c>
      <c r="D22" s="3">
        <f>C22/$C$40</f>
        <v>3.5000000000000003E-2</v>
      </c>
      <c r="E22" s="3">
        <v>0.9</v>
      </c>
      <c r="F22" s="3" t="s">
        <v>22</v>
      </c>
      <c r="G22" s="3" t="str">
        <f>IF(C22:C40&lt;300,"REALIZAR","NO REALIZAR")</f>
        <v>NO REALIZAR</v>
      </c>
    </row>
    <row r="23" spans="2:7" hidden="1" x14ac:dyDescent="0.25">
      <c r="B23" s="15">
        <v>45398</v>
      </c>
      <c r="C23" s="7">
        <v>295</v>
      </c>
      <c r="D23" s="3">
        <f>C23/$C$40</f>
        <v>3.2777777777777781E-2</v>
      </c>
      <c r="E23" s="3">
        <v>0.7</v>
      </c>
      <c r="F23" s="3" t="s">
        <v>23</v>
      </c>
      <c r="G23" s="3" t="str">
        <f>IF(C23:C40&lt;300,"REALIZAR","NO REALIZAR")</f>
        <v>REALIZAR</v>
      </c>
    </row>
    <row r="24" spans="2:7" hidden="1" x14ac:dyDescent="0.25">
      <c r="B24" s="15">
        <v>45399</v>
      </c>
      <c r="C24" s="7">
        <v>300</v>
      </c>
      <c r="D24" s="3">
        <f>C24/$C$40</f>
        <v>3.3333333333333333E-2</v>
      </c>
      <c r="E24" s="3">
        <v>0.65</v>
      </c>
      <c r="F24" s="3" t="s">
        <v>22</v>
      </c>
      <c r="G24" s="3" t="str">
        <f>IF(C24:C40&lt;300,"REALIZAR","NO REALIZAR")</f>
        <v>NO REALIZAR</v>
      </c>
    </row>
    <row r="25" spans="2:7" hidden="1" x14ac:dyDescent="0.25">
      <c r="B25" s="15">
        <v>45400</v>
      </c>
      <c r="C25" s="7">
        <v>305</v>
      </c>
      <c r="D25" s="3">
        <f>C25/$C$40</f>
        <v>3.3888888888888892E-2</v>
      </c>
      <c r="E25" s="3">
        <v>0.7</v>
      </c>
      <c r="F25" s="3" t="s">
        <v>23</v>
      </c>
      <c r="G25" s="3" t="str">
        <f>IF(C25:C40&lt;300,"REALIZAR","NO REALIZAR")</f>
        <v>NO REALIZAR</v>
      </c>
    </row>
    <row r="26" spans="2:7" x14ac:dyDescent="0.25">
      <c r="B26" s="15">
        <v>45401</v>
      </c>
      <c r="C26" s="7">
        <v>290</v>
      </c>
      <c r="D26" s="3">
        <f>C26/$C$40</f>
        <v>3.2222222222222222E-2</v>
      </c>
      <c r="E26" s="3">
        <v>0.85</v>
      </c>
      <c r="F26" s="3" t="s">
        <v>22</v>
      </c>
      <c r="G26" s="3" t="str">
        <f>IF(C26:C40&lt;300,"REALIZAR","NO REALIZAR")</f>
        <v>REALIZAR</v>
      </c>
    </row>
    <row r="27" spans="2:7" x14ac:dyDescent="0.25">
      <c r="B27" s="15">
        <v>45402</v>
      </c>
      <c r="C27" s="7">
        <v>300</v>
      </c>
      <c r="D27" s="3">
        <f>C27/$C$40</f>
        <v>3.3333333333333333E-2</v>
      </c>
      <c r="E27" s="3">
        <v>0.8</v>
      </c>
      <c r="F27" s="3" t="s">
        <v>22</v>
      </c>
      <c r="G27" s="3" t="str">
        <f>IF(C27:C40&lt;300,"REALIZAR","NO REALIZAR")</f>
        <v>NO REALIZAR</v>
      </c>
    </row>
    <row r="28" spans="2:7" hidden="1" x14ac:dyDescent="0.25">
      <c r="B28" s="15">
        <v>45403</v>
      </c>
      <c r="C28" s="7">
        <v>280</v>
      </c>
      <c r="D28" s="3">
        <f>C28/$C$40</f>
        <v>3.111111111111111E-2</v>
      </c>
      <c r="E28" s="3">
        <v>0.9</v>
      </c>
      <c r="F28" s="3" t="s">
        <v>23</v>
      </c>
      <c r="G28" s="3" t="str">
        <f>IF(C28:C40&lt;300,"REALIZAR","NO REALIZAR")</f>
        <v>REALIZAR</v>
      </c>
    </row>
    <row r="29" spans="2:7" hidden="1" x14ac:dyDescent="0.25">
      <c r="B29" s="15">
        <v>45404</v>
      </c>
      <c r="C29" s="7">
        <v>310</v>
      </c>
      <c r="D29" s="3">
        <f>C29/$C$40</f>
        <v>3.4444444444444444E-2</v>
      </c>
      <c r="E29" s="3">
        <v>0.75</v>
      </c>
      <c r="F29" s="3" t="s">
        <v>22</v>
      </c>
      <c r="G29" s="3" t="str">
        <f>IF(C29:C40&lt;300,"REALIZAR","NO REALIZAR")</f>
        <v>NO REALIZAR</v>
      </c>
    </row>
    <row r="30" spans="2:7" x14ac:dyDescent="0.25">
      <c r="B30" s="15">
        <v>45405</v>
      </c>
      <c r="C30" s="7">
        <v>305</v>
      </c>
      <c r="D30" s="3">
        <f>C30/$C$40</f>
        <v>3.3888888888888892E-2</v>
      </c>
      <c r="E30" s="3">
        <v>0.8</v>
      </c>
      <c r="F30" s="3" t="s">
        <v>22</v>
      </c>
      <c r="G30" s="3" t="str">
        <f>IF(C30:C40&lt;300,"REALIZAR","NO REALIZAR")</f>
        <v>NO REALIZAR</v>
      </c>
    </row>
    <row r="31" spans="2:7" hidden="1" x14ac:dyDescent="0.25">
      <c r="B31" s="15">
        <v>45406</v>
      </c>
      <c r="C31" s="7">
        <v>290</v>
      </c>
      <c r="D31" s="3">
        <f>C31/$C$40</f>
        <v>3.2222222222222222E-2</v>
      </c>
      <c r="E31" s="3">
        <v>0.9</v>
      </c>
      <c r="F31" s="3" t="s">
        <v>23</v>
      </c>
      <c r="G31" s="3" t="str">
        <f>IF(C31:C40&lt;300,"REALIZAR","NO REALIZAR")</f>
        <v>REALIZAR</v>
      </c>
    </row>
    <row r="32" spans="2:7" hidden="1" x14ac:dyDescent="0.25">
      <c r="B32" s="15">
        <v>45407</v>
      </c>
      <c r="C32" s="7">
        <v>300</v>
      </c>
      <c r="D32" s="3">
        <f>C32/$C$40</f>
        <v>3.3333333333333333E-2</v>
      </c>
      <c r="E32" s="3">
        <v>0.85</v>
      </c>
      <c r="F32" s="3" t="s">
        <v>23</v>
      </c>
      <c r="G32" s="3" t="str">
        <f>IF(C32:C40&lt;300,"REALIZAR","NO REALIZAR")</f>
        <v>NO REALIZAR</v>
      </c>
    </row>
    <row r="33" spans="2:7" x14ac:dyDescent="0.25">
      <c r="B33" s="15">
        <v>45408</v>
      </c>
      <c r="C33" s="7">
        <v>310</v>
      </c>
      <c r="D33" s="3">
        <f>C33/$C$40</f>
        <v>3.4444444444444444E-2</v>
      </c>
      <c r="E33" s="3">
        <v>0.95</v>
      </c>
      <c r="F33" s="3" t="s">
        <v>22</v>
      </c>
      <c r="G33" s="3" t="str">
        <f>IF(C33:C40&lt;300,"REALIZAR","NO REALIZAR")</f>
        <v>NO REALIZAR</v>
      </c>
    </row>
    <row r="34" spans="2:7" hidden="1" x14ac:dyDescent="0.25">
      <c r="B34" s="15">
        <v>45409</v>
      </c>
      <c r="C34" s="7">
        <v>280</v>
      </c>
      <c r="D34" s="3">
        <f>C34/$C$40</f>
        <v>3.111111111111111E-2</v>
      </c>
      <c r="E34" s="3">
        <v>0.75</v>
      </c>
      <c r="F34" s="3" t="s">
        <v>23</v>
      </c>
      <c r="G34" s="3" t="str">
        <f>IF(C34:C40&lt;300,"REALIZAR","NO REALIZAR")</f>
        <v>REALIZAR</v>
      </c>
    </row>
    <row r="35" spans="2:7" x14ac:dyDescent="0.25">
      <c r="B35" s="15">
        <v>45410</v>
      </c>
      <c r="C35" s="7">
        <v>325</v>
      </c>
      <c r="D35" s="3">
        <f>C35/$C$40</f>
        <v>3.6111111111111108E-2</v>
      </c>
      <c r="E35" s="3">
        <v>0.8</v>
      </c>
      <c r="F35" s="3" t="s">
        <v>22</v>
      </c>
      <c r="G35" s="3" t="str">
        <f>IF(C35:C40&lt;300,"REALIZAR","NO REALIZAR")</f>
        <v>NO REALIZAR</v>
      </c>
    </row>
    <row r="36" spans="2:7" hidden="1" x14ac:dyDescent="0.25">
      <c r="B36" s="15">
        <v>45411</v>
      </c>
      <c r="C36" s="7">
        <v>290</v>
      </c>
      <c r="D36" s="3">
        <f>C36/$C$40</f>
        <v>3.2222222222222222E-2</v>
      </c>
      <c r="E36" s="3">
        <v>0.85</v>
      </c>
      <c r="F36" s="3" t="s">
        <v>23</v>
      </c>
      <c r="G36" s="3" t="str">
        <f>IF(C36:C40&lt;300,"REALIZAR","NO REALIZAR")</f>
        <v>REALIZAR</v>
      </c>
    </row>
    <row r="37" spans="2:7" x14ac:dyDescent="0.25">
      <c r="B37" s="15">
        <v>45412</v>
      </c>
      <c r="C37" s="18">
        <v>310</v>
      </c>
      <c r="D37" s="21">
        <f>C37/$C$40</f>
        <v>3.4444444444444444E-2</v>
      </c>
      <c r="E37" s="21">
        <v>0.9</v>
      </c>
      <c r="F37" s="21" t="s">
        <v>22</v>
      </c>
      <c r="G37" s="21" t="str">
        <f>IF(C37:C40&lt;300,"REALIZAR","NO REALIZAR")</f>
        <v>NO REALIZAR</v>
      </c>
    </row>
    <row r="38" spans="2:7" x14ac:dyDescent="0.25">
      <c r="C38" s="14"/>
      <c r="D38" s="14"/>
      <c r="E38" s="14"/>
      <c r="F38" s="14"/>
      <c r="G38" s="14"/>
    </row>
    <row r="39" spans="2:7" x14ac:dyDescent="0.25">
      <c r="F39" s="5" t="s">
        <v>9</v>
      </c>
    </row>
    <row r="40" spans="2:7" x14ac:dyDescent="0.25">
      <c r="B40" s="5" t="s">
        <v>3</v>
      </c>
      <c r="C40" s="1">
        <f>F40*E2</f>
        <v>9000</v>
      </c>
      <c r="D40" s="3">
        <f>SUM(D8:D37)</f>
        <v>1.0000000000000002</v>
      </c>
      <c r="F40" s="1">
        <f>AVERAGE(C8:C37)</f>
        <v>300</v>
      </c>
    </row>
    <row r="41" spans="2:7" x14ac:dyDescent="0.25">
      <c r="B41" s="22" t="s">
        <v>26</v>
      </c>
      <c r="C41" s="7">
        <f>C40*12</f>
        <v>108000</v>
      </c>
      <c r="D41" s="23"/>
      <c r="F41" s="5" t="s">
        <v>18</v>
      </c>
    </row>
    <row r="42" spans="2:7" x14ac:dyDescent="0.25">
      <c r="D42" s="8"/>
      <c r="F42" s="1">
        <f>MAX(C8:C37)</f>
        <v>330</v>
      </c>
    </row>
    <row r="43" spans="2:7" x14ac:dyDescent="0.25">
      <c r="F43" s="5" t="s">
        <v>19</v>
      </c>
    </row>
    <row r="44" spans="2:7" x14ac:dyDescent="0.25">
      <c r="F44" s="1">
        <f>MIN(C8:C37)</f>
        <v>250</v>
      </c>
    </row>
    <row r="52" spans="2:7" x14ac:dyDescent="0.25">
      <c r="B52" s="10" t="s">
        <v>10</v>
      </c>
      <c r="C52" s="11"/>
      <c r="D52" s="11"/>
      <c r="E52" s="11"/>
      <c r="F52" s="11"/>
      <c r="G52" s="12"/>
    </row>
    <row r="53" spans="2:7" x14ac:dyDescent="0.25">
      <c r="B53" s="16" t="s">
        <v>1</v>
      </c>
      <c r="C53" s="17" t="s">
        <v>8</v>
      </c>
      <c r="D53" s="17" t="s">
        <v>17</v>
      </c>
      <c r="E53" s="17" t="s">
        <v>20</v>
      </c>
      <c r="F53" s="17" t="s">
        <v>21</v>
      </c>
      <c r="G53" s="17" t="s">
        <v>24</v>
      </c>
    </row>
    <row r="54" spans="2:7" ht="15" hidden="1" customHeight="1" x14ac:dyDescent="0.25">
      <c r="B54" s="15">
        <v>45383</v>
      </c>
      <c r="C54" s="1">
        <v>160</v>
      </c>
      <c r="D54" s="3">
        <f>C54/$C$86</f>
        <v>3.3333333333333333E-2</v>
      </c>
      <c r="E54" s="4">
        <v>0.8</v>
      </c>
      <c r="F54" s="1" t="s">
        <v>22</v>
      </c>
      <c r="G54" s="1" t="str">
        <f>IF(C54:C83&lt;160,"REALIZAR","NO REALIZAR")</f>
        <v>NO REALIZAR</v>
      </c>
    </row>
    <row r="55" spans="2:7" x14ac:dyDescent="0.25">
      <c r="B55" s="15">
        <v>45384</v>
      </c>
      <c r="C55" s="1">
        <v>170</v>
      </c>
      <c r="D55" s="3">
        <f>C55/$C$86</f>
        <v>3.5416666666666666E-2</v>
      </c>
      <c r="E55" s="4">
        <v>0.9</v>
      </c>
      <c r="F55" s="1" t="s">
        <v>23</v>
      </c>
      <c r="G55" s="1" t="str">
        <f>IF(C55:C86&lt;160,"REALIZAR","NO REALIZAR")</f>
        <v>NO REALIZAR</v>
      </c>
    </row>
    <row r="56" spans="2:7" ht="15" hidden="1" customHeight="1" x14ac:dyDescent="0.25">
      <c r="B56" s="15">
        <v>45385</v>
      </c>
      <c r="C56" s="1">
        <v>145</v>
      </c>
      <c r="D56" s="3">
        <f>C56/$C$86</f>
        <v>3.0208333333333334E-2</v>
      </c>
      <c r="E56" s="4">
        <v>0.95</v>
      </c>
      <c r="F56" s="1" t="s">
        <v>22</v>
      </c>
      <c r="G56" s="1" t="str">
        <f>IF(C56:C87&lt;160,"REALIZAR","NO REALIZAR")</f>
        <v>REALIZAR</v>
      </c>
    </row>
    <row r="57" spans="2:7" x14ac:dyDescent="0.25">
      <c r="B57" s="15">
        <v>45386</v>
      </c>
      <c r="C57" s="1">
        <v>175</v>
      </c>
      <c r="D57" s="3">
        <f>C57/$C$86</f>
        <v>3.6458333333333336E-2</v>
      </c>
      <c r="E57" s="4">
        <v>0.85</v>
      </c>
      <c r="F57" s="1" t="s">
        <v>23</v>
      </c>
      <c r="G57" s="1" t="str">
        <f>IF(C57:C89&lt;160,"REALIZAR","NO REALIZAR")</f>
        <v>NO REALIZAR</v>
      </c>
    </row>
    <row r="58" spans="2:7" ht="15" hidden="1" customHeight="1" x14ac:dyDescent="0.25">
      <c r="B58" s="15">
        <v>45387</v>
      </c>
      <c r="C58" s="1">
        <v>155</v>
      </c>
      <c r="D58" s="3">
        <f>C58/$C$86</f>
        <v>3.229166666666667E-2</v>
      </c>
      <c r="E58" s="4">
        <v>0.75</v>
      </c>
      <c r="F58" s="1" t="s">
        <v>23</v>
      </c>
      <c r="G58" s="1" t="str">
        <f>IF(C58:C90&lt;160,"REALIZAR","NO REALIZAR")</f>
        <v>REALIZAR</v>
      </c>
    </row>
    <row r="59" spans="2:7" ht="15" hidden="1" customHeight="1" x14ac:dyDescent="0.25">
      <c r="B59" s="15">
        <v>45388</v>
      </c>
      <c r="C59" s="1">
        <v>160</v>
      </c>
      <c r="D59" s="3">
        <f>C59/$C$86</f>
        <v>3.3333333333333333E-2</v>
      </c>
      <c r="E59" s="4">
        <v>0.9</v>
      </c>
      <c r="F59" s="1" t="s">
        <v>22</v>
      </c>
      <c r="G59" s="1" t="str">
        <f>IF(C59:C91&lt;160,"REALIZAR","NO REALIZAR")</f>
        <v>NO REALIZAR</v>
      </c>
    </row>
    <row r="60" spans="2:7" x14ac:dyDescent="0.25">
      <c r="B60" s="15">
        <v>45389</v>
      </c>
      <c r="C60" s="1">
        <v>155</v>
      </c>
      <c r="D60" s="3">
        <f>C60/$C$86</f>
        <v>3.229166666666667E-2</v>
      </c>
      <c r="E60" s="4">
        <v>0.8</v>
      </c>
      <c r="F60" s="1" t="s">
        <v>23</v>
      </c>
      <c r="G60" s="1" t="str">
        <f>IF(C60:C92&lt;160,"REALIZAR","NO REALIZAR")</f>
        <v>REALIZAR</v>
      </c>
    </row>
    <row r="61" spans="2:7" ht="15" hidden="1" customHeight="1" x14ac:dyDescent="0.25">
      <c r="B61" s="15">
        <v>45390</v>
      </c>
      <c r="C61" s="1">
        <v>160</v>
      </c>
      <c r="D61" s="3">
        <f>C61/$C$86</f>
        <v>3.3333333333333333E-2</v>
      </c>
      <c r="E61" s="4">
        <v>0.75</v>
      </c>
      <c r="F61" s="1" t="s">
        <v>23</v>
      </c>
      <c r="G61" s="1" t="str">
        <f>IF(C61:C93&lt;160,"REALIZAR","NO REALIZAR")</f>
        <v>NO REALIZAR</v>
      </c>
    </row>
    <row r="62" spans="2:7" ht="15" hidden="1" customHeight="1" x14ac:dyDescent="0.25">
      <c r="B62" s="15">
        <v>45391</v>
      </c>
      <c r="C62" s="1">
        <v>155</v>
      </c>
      <c r="D62" s="3">
        <f>C62/$C$86</f>
        <v>3.229166666666667E-2</v>
      </c>
      <c r="E62" s="4">
        <v>0.65</v>
      </c>
      <c r="F62" s="1" t="s">
        <v>22</v>
      </c>
      <c r="G62" s="1" t="str">
        <f>IF(C62:C94&lt;160,"REALIZAR","NO REALIZAR")</f>
        <v>REALIZAR</v>
      </c>
    </row>
    <row r="63" spans="2:7" ht="15" hidden="1" customHeight="1" x14ac:dyDescent="0.25">
      <c r="B63" s="15">
        <v>45392</v>
      </c>
      <c r="C63" s="1">
        <v>170</v>
      </c>
      <c r="D63" s="3">
        <f>C63/$C$86</f>
        <v>3.5416666666666666E-2</v>
      </c>
      <c r="E63" s="4">
        <v>0.8</v>
      </c>
      <c r="F63" s="1" t="s">
        <v>22</v>
      </c>
      <c r="G63" s="1" t="str">
        <f>IF(C63:C95&lt;160,"REALIZAR","NO REALIZAR")</f>
        <v>NO REALIZAR</v>
      </c>
    </row>
    <row r="64" spans="2:7" ht="15" hidden="1" customHeight="1" x14ac:dyDescent="0.25">
      <c r="B64" s="15">
        <v>45393</v>
      </c>
      <c r="C64" s="1">
        <v>145</v>
      </c>
      <c r="D64" s="3">
        <f>C64/$C$86</f>
        <v>3.0208333333333334E-2</v>
      </c>
      <c r="E64" s="4">
        <v>0.6</v>
      </c>
      <c r="F64" s="1" t="s">
        <v>23</v>
      </c>
      <c r="G64" s="1" t="str">
        <f>IF(C64:C85&lt;160,"REALIZAR","NO REALIZAR")</f>
        <v>REALIZAR</v>
      </c>
    </row>
    <row r="65" spans="2:7" ht="15" hidden="1" customHeight="1" x14ac:dyDescent="0.25">
      <c r="B65" s="15">
        <v>45394</v>
      </c>
      <c r="C65" s="1">
        <v>165</v>
      </c>
      <c r="D65" s="3">
        <f>C65/$C$86</f>
        <v>3.4375000000000003E-2</v>
      </c>
      <c r="E65" s="4">
        <v>0.9</v>
      </c>
      <c r="F65" s="1" t="s">
        <v>22</v>
      </c>
      <c r="G65" s="1" t="str">
        <f>IF(C65:C85&lt;160,"REALIZAR","NO REALIZAR")</f>
        <v>NO REALIZAR</v>
      </c>
    </row>
    <row r="66" spans="2:7" x14ac:dyDescent="0.25">
      <c r="B66" s="15">
        <v>45395</v>
      </c>
      <c r="C66" s="1">
        <v>150</v>
      </c>
      <c r="D66" s="3">
        <f>C66/$C$86</f>
        <v>3.125E-2</v>
      </c>
      <c r="E66" s="4">
        <v>0.95</v>
      </c>
      <c r="F66" s="1" t="s">
        <v>23</v>
      </c>
      <c r="G66" s="1" t="str">
        <f>IF(C66:C95&lt;160,"REALIZAR","NO REALIZAR")</f>
        <v>REALIZAR</v>
      </c>
    </row>
    <row r="67" spans="2:7" x14ac:dyDescent="0.25">
      <c r="B67" s="15">
        <v>45396</v>
      </c>
      <c r="C67" s="1">
        <v>170</v>
      </c>
      <c r="D67" s="3">
        <f>C67/$C$86</f>
        <v>3.5416666666666666E-2</v>
      </c>
      <c r="E67" s="4">
        <v>0.8</v>
      </c>
      <c r="F67" s="1" t="s">
        <v>23</v>
      </c>
      <c r="G67" s="1" t="str">
        <f>IF(C67:C96&lt;160,"REALIZAR","NO REALIZAR")</f>
        <v>NO REALIZAR</v>
      </c>
    </row>
    <row r="68" spans="2:7" ht="15" hidden="1" customHeight="1" x14ac:dyDescent="0.25">
      <c r="B68" s="15">
        <v>45397</v>
      </c>
      <c r="C68" s="1">
        <v>155</v>
      </c>
      <c r="D68" s="3">
        <f>C68/$C$86</f>
        <v>3.229166666666667E-2</v>
      </c>
      <c r="E68" s="4">
        <v>0.85</v>
      </c>
      <c r="F68" s="1" t="s">
        <v>22</v>
      </c>
      <c r="G68" s="1" t="str">
        <f>IF(C68:C97&lt;160,"REALIZAR","NO REALIZAR")</f>
        <v>REALIZAR</v>
      </c>
    </row>
    <row r="69" spans="2:7" ht="15" hidden="1" customHeight="1" x14ac:dyDescent="0.25">
      <c r="B69" s="15">
        <v>45398</v>
      </c>
      <c r="C69" s="1">
        <v>160</v>
      </c>
      <c r="D69" s="3">
        <f>C69/$C$86</f>
        <v>3.3333333333333333E-2</v>
      </c>
      <c r="E69" s="4">
        <v>0.75</v>
      </c>
      <c r="F69" s="1" t="s">
        <v>22</v>
      </c>
      <c r="G69" s="1" t="str">
        <f>IF(C69:C98&lt;160,"REALIZAR","NO REALIZAR")</f>
        <v>NO REALIZAR</v>
      </c>
    </row>
    <row r="70" spans="2:7" x14ac:dyDescent="0.25">
      <c r="B70" s="15">
        <v>45399</v>
      </c>
      <c r="C70" s="1">
        <v>145</v>
      </c>
      <c r="D70" s="3">
        <f>C70/$C$86</f>
        <v>3.0208333333333334E-2</v>
      </c>
      <c r="E70" s="4">
        <v>0.95</v>
      </c>
      <c r="F70" s="1" t="s">
        <v>23</v>
      </c>
      <c r="G70" s="1" t="str">
        <f>IF(C70:C99&lt;160,"REALIZAR","NO REALIZAR")</f>
        <v>REALIZAR</v>
      </c>
    </row>
    <row r="71" spans="2:7" x14ac:dyDescent="0.25">
      <c r="B71" s="15">
        <v>45400</v>
      </c>
      <c r="C71" s="1">
        <v>165</v>
      </c>
      <c r="D71" s="3">
        <f>C71/$C$86</f>
        <v>3.4375000000000003E-2</v>
      </c>
      <c r="E71" s="4">
        <v>0.85</v>
      </c>
      <c r="F71" s="1" t="s">
        <v>23</v>
      </c>
      <c r="G71" s="1" t="str">
        <f>IF(C71:C100&lt;160,"REALIZAR","NO REALIZAR")</f>
        <v>NO REALIZAR</v>
      </c>
    </row>
    <row r="72" spans="2:7" ht="15" hidden="1" customHeight="1" x14ac:dyDescent="0.25">
      <c r="B72" s="15">
        <v>45401</v>
      </c>
      <c r="C72" s="1">
        <v>175</v>
      </c>
      <c r="D72" s="3">
        <f>C72/$C$86</f>
        <v>3.6458333333333336E-2</v>
      </c>
      <c r="E72" s="4">
        <v>0.8</v>
      </c>
      <c r="F72" s="1" t="s">
        <v>22</v>
      </c>
      <c r="G72" s="1" t="str">
        <f>IF(C72:C101&lt;160,"REALIZAR","NO REALIZAR")</f>
        <v>NO REALIZAR</v>
      </c>
    </row>
    <row r="73" spans="2:7" x14ac:dyDescent="0.25">
      <c r="B73" s="15">
        <v>45402</v>
      </c>
      <c r="C73" s="1">
        <v>145</v>
      </c>
      <c r="D73" s="3">
        <f>C73/$C$86</f>
        <v>3.0208333333333334E-2</v>
      </c>
      <c r="E73" s="4">
        <v>0.9</v>
      </c>
      <c r="F73" s="1" t="s">
        <v>23</v>
      </c>
      <c r="G73" s="1" t="str">
        <f>IF(C73:C102&lt;160,"REALIZAR","NO REALIZAR")</f>
        <v>REALIZAR</v>
      </c>
    </row>
    <row r="74" spans="2:7" ht="15" hidden="1" customHeight="1" x14ac:dyDescent="0.25">
      <c r="B74" s="15">
        <v>45403</v>
      </c>
      <c r="C74" s="1">
        <v>150</v>
      </c>
      <c r="D74" s="3">
        <f>C74/$C$86</f>
        <v>3.125E-2</v>
      </c>
      <c r="E74" s="4">
        <v>0.7</v>
      </c>
      <c r="F74" s="1" t="s">
        <v>22</v>
      </c>
      <c r="G74" s="1" t="str">
        <f>IF(C74:C103&lt;160,"REALIZAR","NO REALIZAR")</f>
        <v>REALIZAR</v>
      </c>
    </row>
    <row r="75" spans="2:7" ht="15" hidden="1" customHeight="1" x14ac:dyDescent="0.25">
      <c r="B75" s="15">
        <v>45404</v>
      </c>
      <c r="C75" s="1">
        <v>160</v>
      </c>
      <c r="D75" s="3">
        <f>C75/$C$86</f>
        <v>3.3333333333333333E-2</v>
      </c>
      <c r="E75" s="4">
        <v>0.6</v>
      </c>
      <c r="F75" s="1" t="s">
        <v>23</v>
      </c>
      <c r="G75" s="1" t="str">
        <f>IF(C75:C104&lt;160,"REALIZAR","NO REALIZAR")</f>
        <v>NO REALIZAR</v>
      </c>
    </row>
    <row r="76" spans="2:7" ht="15" hidden="1" customHeight="1" x14ac:dyDescent="0.25">
      <c r="B76" s="15">
        <v>45405</v>
      </c>
      <c r="C76" s="1">
        <v>165</v>
      </c>
      <c r="D76" s="3">
        <f>C76/$C$86</f>
        <v>3.4375000000000003E-2</v>
      </c>
      <c r="E76" s="4">
        <v>0.65</v>
      </c>
      <c r="F76" s="1" t="s">
        <v>22</v>
      </c>
      <c r="G76" s="1" t="str">
        <f>IF(C76:C105&lt;160,"REALIZAR","NO REALIZAR")</f>
        <v>NO REALIZAR</v>
      </c>
    </row>
    <row r="77" spans="2:7" ht="15" hidden="1" customHeight="1" x14ac:dyDescent="0.25">
      <c r="B77" s="15">
        <v>45406</v>
      </c>
      <c r="C77" s="1">
        <v>165</v>
      </c>
      <c r="D77" s="3">
        <f>C77/$C$86</f>
        <v>3.4375000000000003E-2</v>
      </c>
      <c r="E77" s="4">
        <v>0.7</v>
      </c>
      <c r="F77" s="1" t="s">
        <v>22</v>
      </c>
      <c r="G77" s="1" t="str">
        <f>IF(C77:C106&lt;160,"REALIZAR","NO REALIZAR")</f>
        <v>NO REALIZAR</v>
      </c>
    </row>
    <row r="78" spans="2:7" ht="15" hidden="1" customHeight="1" x14ac:dyDescent="0.25">
      <c r="B78" s="15">
        <v>45407</v>
      </c>
      <c r="C78" s="1">
        <v>160</v>
      </c>
      <c r="D78" s="3">
        <f>C78/$C$86</f>
        <v>3.3333333333333333E-2</v>
      </c>
      <c r="E78" s="4">
        <v>0.75</v>
      </c>
      <c r="F78" s="1" t="s">
        <v>23</v>
      </c>
      <c r="G78" s="1" t="str">
        <f>IF(C78:C107&lt;160,"REALIZAR","NO REALIZAR")</f>
        <v>NO REALIZAR</v>
      </c>
    </row>
    <row r="79" spans="2:7" ht="15" hidden="1" customHeight="1" x14ac:dyDescent="0.25">
      <c r="B79" s="15">
        <v>45408</v>
      </c>
      <c r="C79" s="1">
        <v>155</v>
      </c>
      <c r="D79" s="3">
        <f>C79/$C$86</f>
        <v>3.229166666666667E-2</v>
      </c>
      <c r="E79" s="4">
        <v>0.65</v>
      </c>
      <c r="F79" s="1" t="s">
        <v>22</v>
      </c>
      <c r="G79" s="1" t="str">
        <f>IF(C79:C108&lt;160,"REALIZAR","NO REALIZAR")</f>
        <v>REALIZAR</v>
      </c>
    </row>
    <row r="80" spans="2:7" x14ac:dyDescent="0.25">
      <c r="B80" s="15">
        <v>45409</v>
      </c>
      <c r="C80" s="1">
        <v>180</v>
      </c>
      <c r="D80" s="3">
        <f>C80/$C$86</f>
        <v>3.7499999999999999E-2</v>
      </c>
      <c r="E80" s="4">
        <v>0.8</v>
      </c>
      <c r="F80" s="1" t="s">
        <v>23</v>
      </c>
      <c r="G80" s="1" t="str">
        <f>IF(C80:C109&lt;160,"REALIZAR","NO REALIZAR")</f>
        <v>NO REALIZAR</v>
      </c>
    </row>
    <row r="81" spans="2:7" ht="15" hidden="1" customHeight="1" x14ac:dyDescent="0.25">
      <c r="B81" s="15">
        <v>45410</v>
      </c>
      <c r="C81" s="1">
        <v>170</v>
      </c>
      <c r="D81" s="3">
        <f>C81/$C$86</f>
        <v>3.5416666666666666E-2</v>
      </c>
      <c r="E81" s="4">
        <v>0.6</v>
      </c>
      <c r="F81" s="1" t="s">
        <v>23</v>
      </c>
      <c r="G81" s="1" t="str">
        <f>IF(C81:C110&lt;160,"REALIZAR","NO REALIZAR")</f>
        <v>NO REALIZAR</v>
      </c>
    </row>
    <row r="82" spans="2:7" ht="15" hidden="1" customHeight="1" x14ac:dyDescent="0.25">
      <c r="B82" s="15">
        <v>45411</v>
      </c>
      <c r="C82" s="1">
        <v>150</v>
      </c>
      <c r="D82" s="3">
        <f>C82/$C$86</f>
        <v>3.125E-2</v>
      </c>
      <c r="E82" s="4">
        <v>0.75</v>
      </c>
      <c r="F82" s="1" t="s">
        <v>22</v>
      </c>
      <c r="G82" s="1" t="str">
        <f>IF(C82:C111&lt;160,"REALIZAR","NO REALIZAR")</f>
        <v>REALIZAR</v>
      </c>
    </row>
    <row r="83" spans="2:7" x14ac:dyDescent="0.25">
      <c r="B83" s="15">
        <v>45412</v>
      </c>
      <c r="C83" s="1">
        <v>165</v>
      </c>
      <c r="D83" s="3">
        <f>C83/$C$86</f>
        <v>3.4375000000000003E-2</v>
      </c>
      <c r="E83" s="4">
        <v>0.9</v>
      </c>
      <c r="F83" s="1" t="s">
        <v>23</v>
      </c>
      <c r="G83" s="1" t="str">
        <f>IF(C83:C112&lt;160,"REALIZAR","NO REALIZAR")</f>
        <v>NO REALIZAR</v>
      </c>
    </row>
    <row r="84" spans="2:7" ht="15" customHeight="1" x14ac:dyDescent="0.25"/>
    <row r="86" spans="2:7" x14ac:dyDescent="0.25">
      <c r="B86" s="5" t="s">
        <v>3</v>
      </c>
      <c r="C86" s="1">
        <f>F87*E2</f>
        <v>4800</v>
      </c>
      <c r="D86" s="3">
        <f>SUM(D54:D83)</f>
        <v>1</v>
      </c>
      <c r="F86" s="5" t="s">
        <v>9</v>
      </c>
    </row>
    <row r="87" spans="2:7" x14ac:dyDescent="0.25">
      <c r="B87" s="22" t="s">
        <v>25</v>
      </c>
      <c r="C87" s="1">
        <f>C86*12</f>
        <v>57600</v>
      </c>
      <c r="D87" s="23"/>
      <c r="E87" s="14"/>
      <c r="F87" s="1">
        <f>AVERAGE(C54:C83)</f>
        <v>160</v>
      </c>
      <c r="G87" s="14"/>
    </row>
    <row r="88" spans="2:7" x14ac:dyDescent="0.25">
      <c r="E88" s="19"/>
      <c r="F88" s="5" t="s">
        <v>18</v>
      </c>
      <c r="G88" s="20"/>
    </row>
    <row r="89" spans="2:7" x14ac:dyDescent="0.25">
      <c r="F89" s="1">
        <f>MAX(C54:C83)</f>
        <v>180</v>
      </c>
    </row>
    <row r="90" spans="2:7" x14ac:dyDescent="0.25">
      <c r="F90" s="5" t="s">
        <v>19</v>
      </c>
    </row>
    <row r="91" spans="2:7" x14ac:dyDescent="0.25">
      <c r="F91" s="1">
        <f>MIN(C54:C83)</f>
        <v>145</v>
      </c>
    </row>
  </sheetData>
  <mergeCells count="2">
    <mergeCell ref="B6:G6"/>
    <mergeCell ref="B52:G52"/>
  </mergeCells>
  <pageMargins left="0.7" right="0.7" top="0.75" bottom="0.75" header="0.3" footer="0.3"/>
  <pageSetup paperSize="9" orientation="portrait" horizontalDpi="4294967292" verticalDpi="0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6" sqref="D6"/>
    </sheetView>
  </sheetViews>
  <sheetFormatPr baseColWidth="10" defaultRowHeight="15" x14ac:dyDescent="0.25"/>
  <sheetData>
    <row r="1" spans="1:1" x14ac:dyDescent="0.25">
      <c r="A1" t="s">
        <v>27</v>
      </c>
    </row>
    <row r="2" spans="1:1" x14ac:dyDescent="0.25">
      <c r="A2" t="s">
        <v>29</v>
      </c>
    </row>
    <row r="3" spans="1:1" x14ac:dyDescent="0.25">
      <c r="A3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Tabla</vt:lpstr>
      <vt:lpstr>Descripción</vt:lpstr>
      <vt:lpstr>Tabla2</vt:lpstr>
      <vt:lpstr>Descripción2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COMPUTIENDA</dc:creator>
  <cp:lastModifiedBy>COMPUTIENDA</cp:lastModifiedBy>
  <dcterms:created xsi:type="dcterms:W3CDTF">2024-05-14T20:20:22Z</dcterms:created>
  <dcterms:modified xsi:type="dcterms:W3CDTF">2024-08-27T23:37:46Z</dcterms:modified>
</cp:coreProperties>
</file>