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lejo 7mo A\"/>
    </mc:Choice>
  </mc:AlternateContent>
  <bookViews>
    <workbookView xWindow="0" yWindow="0" windowWidth="20400" windowHeight="7620"/>
  </bookViews>
  <sheets>
    <sheet name="Hoja 1" sheetId="3" r:id="rId1"/>
    <sheet name="Hoja 2" sheetId="1" r:id="rId2"/>
  </sheets>
  <definedNames>
    <definedName name="_xlnm._FilterDatabase" localSheetId="1" hidden="1">'Hoja 2'!$L$1:$Q$101</definedName>
  </definedNames>
  <calcPr calcId="162913"/>
</workbook>
</file>

<file path=xl/calcChain.xml><?xml version="1.0" encoding="utf-8"?>
<calcChain xmlns="http://schemas.openxmlformats.org/spreadsheetml/2006/main">
  <c r="J2" i="1" l="1"/>
  <c r="J3" i="1" l="1"/>
  <c r="N3" i="1" s="1"/>
  <c r="J4" i="1"/>
  <c r="N4" i="1" s="1"/>
  <c r="L2" i="1"/>
  <c r="L4" i="1" l="1"/>
  <c r="L3" i="1"/>
  <c r="S12" i="1"/>
  <c r="S3" i="1"/>
  <c r="S4" i="1"/>
  <c r="S5" i="1"/>
  <c r="S6" i="1"/>
  <c r="S7" i="1"/>
  <c r="S8" i="1"/>
  <c r="F34" i="1"/>
  <c r="F80" i="1"/>
  <c r="F44" i="1"/>
  <c r="F97" i="1"/>
  <c r="F27" i="1"/>
  <c r="F66" i="1"/>
  <c r="F48" i="1"/>
  <c r="F18" i="1"/>
  <c r="F43" i="1"/>
  <c r="F79" i="1"/>
  <c r="F47" i="1"/>
  <c r="F4" i="1"/>
  <c r="F33" i="1"/>
  <c r="F76" i="1"/>
  <c r="F59" i="1"/>
  <c r="F77" i="1"/>
  <c r="F75" i="1"/>
  <c r="F38" i="1"/>
  <c r="F85" i="1"/>
  <c r="F96" i="1"/>
  <c r="F78" i="1"/>
  <c r="F101" i="1"/>
  <c r="F24" i="1"/>
  <c r="F28" i="1"/>
  <c r="F98" i="1"/>
  <c r="F51" i="1"/>
  <c r="F26" i="1"/>
  <c r="F3" i="1"/>
  <c r="F72" i="1"/>
  <c r="F60" i="1"/>
  <c r="F86" i="1"/>
  <c r="F36" i="1"/>
  <c r="F70" i="1"/>
  <c r="F56" i="1"/>
  <c r="F94" i="1"/>
  <c r="F5" i="1"/>
  <c r="F65" i="1"/>
  <c r="F93" i="1"/>
  <c r="F64" i="1"/>
  <c r="F87" i="1"/>
  <c r="F71" i="1"/>
  <c r="F14" i="1"/>
  <c r="F45" i="1"/>
  <c r="F74" i="1"/>
  <c r="F54" i="1"/>
  <c r="F7" i="1"/>
  <c r="F22" i="1"/>
  <c r="F90" i="1"/>
  <c r="F89" i="1"/>
  <c r="F92" i="1"/>
  <c r="F29" i="1"/>
  <c r="F99" i="1"/>
  <c r="F20" i="1"/>
  <c r="F12" i="1"/>
  <c r="F95" i="1"/>
  <c r="F57" i="1"/>
  <c r="F83" i="1"/>
  <c r="F62" i="1"/>
  <c r="F30" i="1"/>
  <c r="F17" i="1"/>
  <c r="F16" i="1"/>
  <c r="F100" i="1"/>
  <c r="F63" i="1"/>
  <c r="F88" i="1"/>
  <c r="F39" i="1"/>
  <c r="F42" i="1"/>
  <c r="F67" i="1"/>
  <c r="F53" i="1"/>
  <c r="F15" i="1"/>
  <c r="F84" i="1"/>
  <c r="F21" i="1"/>
  <c r="F49" i="1"/>
  <c r="F69" i="1"/>
  <c r="F82" i="1"/>
  <c r="F8" i="1"/>
  <c r="F61" i="1"/>
  <c r="F55" i="1"/>
  <c r="F13" i="1"/>
  <c r="F2" i="1"/>
  <c r="F68" i="1"/>
  <c r="F32" i="1"/>
  <c r="F81" i="1"/>
  <c r="F10" i="1"/>
  <c r="F73" i="1"/>
  <c r="F35" i="1"/>
  <c r="F37" i="1"/>
  <c r="F46" i="1"/>
  <c r="F91" i="1"/>
  <c r="F25" i="1"/>
  <c r="F9" i="1"/>
  <c r="F6" i="1"/>
  <c r="F41" i="1"/>
  <c r="F50" i="1"/>
  <c r="F31" i="1"/>
  <c r="F40" i="1"/>
  <c r="F11" i="1"/>
  <c r="F52" i="1"/>
  <c r="F58" i="1"/>
  <c r="F23" i="1"/>
  <c r="F19" i="1"/>
  <c r="E104" i="1"/>
  <c r="J5" i="1"/>
  <c r="N5" i="1" s="1"/>
  <c r="J6" i="1"/>
  <c r="N6" i="1" s="1"/>
  <c r="J7" i="1"/>
  <c r="N7" i="1" s="1"/>
  <c r="J8" i="1"/>
  <c r="N8" i="1" s="1"/>
  <c r="J9" i="1"/>
  <c r="N9" i="1" s="1"/>
  <c r="J10" i="1"/>
  <c r="N10" i="1" s="1"/>
  <c r="J11" i="1"/>
  <c r="N11" i="1" s="1"/>
  <c r="J12" i="1"/>
  <c r="N12" i="1" s="1"/>
  <c r="J13" i="1"/>
  <c r="N13" i="1" s="1"/>
  <c r="J14" i="1"/>
  <c r="N14" i="1" s="1"/>
  <c r="J15" i="1"/>
  <c r="N15" i="1" s="1"/>
  <c r="J16" i="1"/>
  <c r="N16" i="1" s="1"/>
  <c r="J17" i="1"/>
  <c r="N17" i="1" s="1"/>
  <c r="J18" i="1"/>
  <c r="N18" i="1" s="1"/>
  <c r="J19" i="1"/>
  <c r="N19" i="1" s="1"/>
  <c r="J20" i="1"/>
  <c r="N20" i="1" s="1"/>
  <c r="J21" i="1"/>
  <c r="N21" i="1" s="1"/>
  <c r="J22" i="1"/>
  <c r="N22" i="1" s="1"/>
  <c r="J23" i="1"/>
  <c r="N23" i="1" s="1"/>
  <c r="J24" i="1"/>
  <c r="N24" i="1" s="1"/>
  <c r="J25" i="1"/>
  <c r="N25" i="1" s="1"/>
  <c r="J26" i="1"/>
  <c r="N26" i="1" s="1"/>
  <c r="J27" i="1"/>
  <c r="N27" i="1" s="1"/>
  <c r="J28" i="1"/>
  <c r="N28" i="1" s="1"/>
  <c r="J29" i="1"/>
  <c r="N29" i="1" s="1"/>
  <c r="J30" i="1"/>
  <c r="N30" i="1" s="1"/>
  <c r="J31" i="1"/>
  <c r="N31" i="1" s="1"/>
  <c r="J32" i="1"/>
  <c r="N32" i="1" s="1"/>
  <c r="J33" i="1"/>
  <c r="N33" i="1" s="1"/>
  <c r="J34" i="1"/>
  <c r="N34" i="1" s="1"/>
  <c r="J35" i="1"/>
  <c r="N35" i="1" s="1"/>
  <c r="J36" i="1"/>
  <c r="N36" i="1" s="1"/>
  <c r="J37" i="1"/>
  <c r="N37" i="1" s="1"/>
  <c r="J38" i="1"/>
  <c r="N38" i="1" s="1"/>
  <c r="J39" i="1"/>
  <c r="N39" i="1" s="1"/>
  <c r="J40" i="1"/>
  <c r="N40" i="1" s="1"/>
  <c r="J41" i="1"/>
  <c r="N41" i="1" s="1"/>
  <c r="J42" i="1"/>
  <c r="N42" i="1" s="1"/>
  <c r="J43" i="1"/>
  <c r="N43" i="1" s="1"/>
  <c r="J44" i="1"/>
  <c r="N44" i="1" s="1"/>
  <c r="J45" i="1"/>
  <c r="N45" i="1" s="1"/>
  <c r="J46" i="1"/>
  <c r="N46" i="1" s="1"/>
  <c r="J47" i="1"/>
  <c r="N47" i="1" s="1"/>
  <c r="J48" i="1"/>
  <c r="N48" i="1" s="1"/>
  <c r="J49" i="1"/>
  <c r="N49" i="1" s="1"/>
  <c r="J50" i="1"/>
  <c r="N50" i="1" s="1"/>
  <c r="J51" i="1"/>
  <c r="P2" i="1" s="1"/>
  <c r="J52" i="1"/>
  <c r="P3" i="1" s="1"/>
  <c r="J53" i="1"/>
  <c r="P4" i="1" s="1"/>
  <c r="J54" i="1"/>
  <c r="P5" i="1" s="1"/>
  <c r="J55" i="1"/>
  <c r="P6" i="1" s="1"/>
  <c r="J56" i="1"/>
  <c r="P7" i="1" s="1"/>
  <c r="J57" i="1"/>
  <c r="P8" i="1" s="1"/>
  <c r="J58" i="1"/>
  <c r="P9" i="1" s="1"/>
  <c r="J59" i="1"/>
  <c r="P10" i="1" s="1"/>
  <c r="J60" i="1"/>
  <c r="P11" i="1" s="1"/>
  <c r="J61" i="1"/>
  <c r="P12" i="1" s="1"/>
  <c r="J62" i="1"/>
  <c r="P13" i="1" s="1"/>
  <c r="J63" i="1"/>
  <c r="P14" i="1" s="1"/>
  <c r="J64" i="1"/>
  <c r="P15" i="1" s="1"/>
  <c r="J65" i="1"/>
  <c r="P16" i="1" s="1"/>
  <c r="J66" i="1"/>
  <c r="P17" i="1" s="1"/>
  <c r="J67" i="1"/>
  <c r="P18" i="1" s="1"/>
  <c r="J68" i="1"/>
  <c r="P19" i="1" s="1"/>
  <c r="J69" i="1"/>
  <c r="P20" i="1" s="1"/>
  <c r="J70" i="1"/>
  <c r="P21" i="1" s="1"/>
  <c r="J71" i="1"/>
  <c r="P22" i="1" s="1"/>
  <c r="J72" i="1"/>
  <c r="P23" i="1" s="1"/>
  <c r="J73" i="1"/>
  <c r="P24" i="1" s="1"/>
  <c r="J74" i="1"/>
  <c r="P25" i="1" s="1"/>
  <c r="J75" i="1"/>
  <c r="P26" i="1" s="1"/>
  <c r="J76" i="1"/>
  <c r="P27" i="1" s="1"/>
  <c r="J77" i="1"/>
  <c r="P28" i="1" s="1"/>
  <c r="J78" i="1"/>
  <c r="P29" i="1" s="1"/>
  <c r="J79" i="1"/>
  <c r="P30" i="1" s="1"/>
  <c r="J80" i="1"/>
  <c r="P31" i="1" s="1"/>
  <c r="J81" i="1"/>
  <c r="P32" i="1" s="1"/>
  <c r="J82" i="1"/>
  <c r="P33" i="1" s="1"/>
  <c r="J83" i="1"/>
  <c r="P34" i="1" s="1"/>
  <c r="J84" i="1"/>
  <c r="P35" i="1" s="1"/>
  <c r="J85" i="1"/>
  <c r="P36" i="1" s="1"/>
  <c r="J86" i="1"/>
  <c r="P37" i="1" s="1"/>
  <c r="J87" i="1"/>
  <c r="P38" i="1" s="1"/>
  <c r="J88" i="1"/>
  <c r="P39" i="1" s="1"/>
  <c r="J89" i="1"/>
  <c r="P40" i="1" s="1"/>
  <c r="J90" i="1"/>
  <c r="P41" i="1" s="1"/>
  <c r="J91" i="1"/>
  <c r="P42" i="1" s="1"/>
  <c r="J92" i="1"/>
  <c r="P43" i="1" s="1"/>
  <c r="J93" i="1"/>
  <c r="P44" i="1" s="1"/>
  <c r="J94" i="1"/>
  <c r="P45" i="1" s="1"/>
  <c r="J95" i="1"/>
  <c r="P46" i="1" s="1"/>
  <c r="J96" i="1"/>
  <c r="P47" i="1" s="1"/>
  <c r="J97" i="1"/>
  <c r="P48" i="1" s="1"/>
  <c r="J98" i="1"/>
  <c r="P49" i="1" s="1"/>
  <c r="J99" i="1"/>
  <c r="P50" i="1" s="1"/>
  <c r="J100" i="1"/>
  <c r="P51" i="1" s="1"/>
  <c r="J101" i="1"/>
  <c r="P52" i="1" s="1"/>
  <c r="N2" i="1"/>
  <c r="S15" i="1"/>
  <c r="L85" i="1" l="1"/>
  <c r="L73" i="1"/>
  <c r="L55" i="1"/>
  <c r="L31" i="1"/>
  <c r="L19" i="1"/>
  <c r="L7" i="1"/>
  <c r="L96" i="1"/>
  <c r="L78" i="1"/>
  <c r="L54" i="1"/>
  <c r="L24" i="1"/>
  <c r="L95" i="1"/>
  <c r="L71" i="1"/>
  <c r="L41" i="1"/>
  <c r="L17" i="1"/>
  <c r="L100" i="1"/>
  <c r="L88" i="1"/>
  <c r="L70" i="1"/>
  <c r="L64" i="1"/>
  <c r="L40" i="1"/>
  <c r="L28" i="1"/>
  <c r="L99" i="1"/>
  <c r="L93" i="1"/>
  <c r="L87" i="1"/>
  <c r="L81" i="1"/>
  <c r="L75" i="1"/>
  <c r="L63" i="1"/>
  <c r="L57" i="1"/>
  <c r="L51" i="1"/>
  <c r="L45" i="1"/>
  <c r="L39" i="1"/>
  <c r="L33" i="1"/>
  <c r="L27" i="1"/>
  <c r="L21" i="1"/>
  <c r="L15" i="1"/>
  <c r="L9" i="1"/>
  <c r="L98" i="1"/>
  <c r="L92" i="1"/>
  <c r="L86" i="1"/>
  <c r="L80" i="1"/>
  <c r="L74" i="1"/>
  <c r="L68" i="1"/>
  <c r="L62" i="1"/>
  <c r="L56" i="1"/>
  <c r="L50" i="1"/>
  <c r="L44" i="1"/>
  <c r="L38" i="1"/>
  <c r="L32" i="1"/>
  <c r="L26" i="1"/>
  <c r="L20" i="1"/>
  <c r="L14" i="1"/>
  <c r="L8" i="1"/>
  <c r="L49" i="1"/>
  <c r="L90" i="1"/>
  <c r="L60" i="1"/>
  <c r="L42" i="1"/>
  <c r="L18" i="1"/>
  <c r="L12" i="1"/>
  <c r="L6" i="1"/>
  <c r="L91" i="1"/>
  <c r="L37" i="1"/>
  <c r="L84" i="1"/>
  <c r="L48" i="1"/>
  <c r="L101" i="1"/>
  <c r="L77" i="1"/>
  <c r="L53" i="1"/>
  <c r="L23" i="1"/>
  <c r="L5" i="1"/>
  <c r="L61" i="1"/>
  <c r="L66" i="1"/>
  <c r="L30" i="1"/>
  <c r="L83" i="1"/>
  <c r="L59" i="1"/>
  <c r="L29" i="1"/>
  <c r="L82" i="1"/>
  <c r="L52" i="1"/>
  <c r="L16" i="1"/>
  <c r="L97" i="1"/>
  <c r="L79" i="1"/>
  <c r="L67" i="1"/>
  <c r="L43" i="1"/>
  <c r="L25" i="1"/>
  <c r="L13" i="1"/>
  <c r="L72" i="1"/>
  <c r="L36" i="1"/>
  <c r="L89" i="1"/>
  <c r="L65" i="1"/>
  <c r="L47" i="1"/>
  <c r="L35" i="1"/>
  <c r="L11" i="1"/>
  <c r="L94" i="1"/>
  <c r="L76" i="1"/>
  <c r="L58" i="1"/>
  <c r="L46" i="1"/>
  <c r="L34" i="1"/>
  <c r="L22" i="1"/>
  <c r="L10" i="1"/>
  <c r="L69" i="1"/>
</calcChain>
</file>

<file path=xl/sharedStrings.xml><?xml version="1.0" encoding="utf-8"?>
<sst xmlns="http://schemas.openxmlformats.org/spreadsheetml/2006/main" count="424" uniqueCount="39">
  <si>
    <t>Mina</t>
  </si>
  <si>
    <t>Mineral</t>
  </si>
  <si>
    <t>Mes</t>
  </si>
  <si>
    <t>Toneladas Extraídas</t>
  </si>
  <si>
    <t>Precio por Tonelada (USD)</t>
  </si>
  <si>
    <t>Ingresos (USD)</t>
  </si>
  <si>
    <t>Costos (USD)</t>
  </si>
  <si>
    <t>Ganancia (USD)</t>
  </si>
  <si>
    <t>Responsable</t>
  </si>
  <si>
    <t>Mina El Cóndor</t>
  </si>
  <si>
    <t>Mina Cerro Rojo</t>
  </si>
  <si>
    <t>Mina La Esperanza</t>
  </si>
  <si>
    <t>Mina San Jorge</t>
  </si>
  <si>
    <t>Mina El Águila</t>
  </si>
  <si>
    <t>Plata</t>
  </si>
  <si>
    <t>Cobre</t>
  </si>
  <si>
    <t>Hierro</t>
  </si>
  <si>
    <t>Oro</t>
  </si>
  <si>
    <t>Litio</t>
  </si>
  <si>
    <t>Mayo</t>
  </si>
  <si>
    <t>Febrero</t>
  </si>
  <si>
    <t>Abril</t>
  </si>
  <si>
    <t>Marzo</t>
  </si>
  <si>
    <t>Junio</t>
  </si>
  <si>
    <t>Enero</t>
  </si>
  <si>
    <t>Lucía Martínez</t>
  </si>
  <si>
    <t>Julián Rivas</t>
  </si>
  <si>
    <t>Carlos Gómez</t>
  </si>
  <si>
    <t>Sofía Díaz</t>
  </si>
  <si>
    <t>Ana Torres</t>
  </si>
  <si>
    <t>Promedio de Tn Extraídas por mes</t>
  </si>
  <si>
    <t>MIN de precio por tn</t>
  </si>
  <si>
    <t>MAX de precio de tn</t>
  </si>
  <si>
    <t>Total de Tn Extraídas</t>
  </si>
  <si>
    <t>Ley de mineral %</t>
  </si>
  <si>
    <t>5% de Aumento si la ley es mayor a 1%</t>
  </si>
  <si>
    <t>5% de Descuento si la ley es menor a 1%</t>
  </si>
  <si>
    <t>Cobros</t>
  </si>
  <si>
    <t>En el siguiente trabajo se realizó la temática de la extraccion de minerales en diferentes minas con respectiva ganancia hacia los trabajadores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</si>
</sst>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[$$-409]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164" fontId="2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gastos en</a:t>
            </a:r>
            <a:r>
              <a:rPr lang="en-US" baseline="0"/>
              <a:t> el primer trimestre</a:t>
            </a:r>
            <a:r>
              <a:rPr lang="en-US"/>
              <a:t> del año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19050" cap="flat" cmpd="sng" algn="ctr">
          <a:solidFill>
            <a:schemeClr val="tx1">
              <a:lumMod val="25000"/>
              <a:lumOff val="75000"/>
            </a:schemeClr>
          </a:solidFill>
          <a:round/>
        </a:ln>
        <a:effectLst/>
        <a:sp3d contourW="19050">
          <a:contourClr>
            <a:schemeClr val="tx1">
              <a:lumMod val="25000"/>
              <a:lumOff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'Hoja 2'!$G$1</c:f>
              <c:strCache>
                <c:ptCount val="1"/>
                <c:pt idx="0">
                  <c:v>Precio por Tonelada (USD)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f>'Hoja 2'!$C$2:$C$49</c:f>
              <c:strCache>
                <c:ptCount val="48"/>
                <c:pt idx="0">
                  <c:v>Enero</c:v>
                </c:pt>
                <c:pt idx="1">
                  <c:v>Enero</c:v>
                </c:pt>
                <c:pt idx="2">
                  <c:v>Enero</c:v>
                </c:pt>
                <c:pt idx="3">
                  <c:v>Enero</c:v>
                </c:pt>
                <c:pt idx="4">
                  <c:v>Enero</c:v>
                </c:pt>
                <c:pt idx="5">
                  <c:v>Enero</c:v>
                </c:pt>
                <c:pt idx="6">
                  <c:v>Enero</c:v>
                </c:pt>
                <c:pt idx="7">
                  <c:v>Febrero</c:v>
                </c:pt>
                <c:pt idx="8">
                  <c:v>Febrero</c:v>
                </c:pt>
                <c:pt idx="9">
                  <c:v>Febrero</c:v>
                </c:pt>
                <c:pt idx="10">
                  <c:v>Febrero</c:v>
                </c:pt>
                <c:pt idx="11">
                  <c:v>Febrero</c:v>
                </c:pt>
                <c:pt idx="12">
                  <c:v>Febrero</c:v>
                </c:pt>
                <c:pt idx="13">
                  <c:v>Febrero</c:v>
                </c:pt>
                <c:pt idx="14">
                  <c:v>Febrero</c:v>
                </c:pt>
                <c:pt idx="15">
                  <c:v>Febrero</c:v>
                </c:pt>
                <c:pt idx="16">
                  <c:v>Febrero</c:v>
                </c:pt>
                <c:pt idx="17">
                  <c:v>Febrero</c:v>
                </c:pt>
                <c:pt idx="18">
                  <c:v>Febrero</c:v>
                </c:pt>
                <c:pt idx="19">
                  <c:v>Febrero</c:v>
                </c:pt>
                <c:pt idx="20">
                  <c:v>Febrero</c:v>
                </c:pt>
                <c:pt idx="21">
                  <c:v>Febrero</c:v>
                </c:pt>
                <c:pt idx="22">
                  <c:v>Febrero</c:v>
                </c:pt>
                <c:pt idx="23">
                  <c:v>Febrero</c:v>
                </c:pt>
                <c:pt idx="24">
                  <c:v>Febrero</c:v>
                </c:pt>
                <c:pt idx="25">
                  <c:v>Febrero</c:v>
                </c:pt>
                <c:pt idx="26">
                  <c:v>Febrero</c:v>
                </c:pt>
                <c:pt idx="27">
                  <c:v>Febrero</c:v>
                </c:pt>
                <c:pt idx="28">
                  <c:v>Febrero</c:v>
                </c:pt>
                <c:pt idx="29">
                  <c:v>Marzo</c:v>
                </c:pt>
                <c:pt idx="30">
                  <c:v>Marzo</c:v>
                </c:pt>
                <c:pt idx="31">
                  <c:v>Marzo</c:v>
                </c:pt>
                <c:pt idx="32">
                  <c:v>Marzo</c:v>
                </c:pt>
                <c:pt idx="33">
                  <c:v>Marzo</c:v>
                </c:pt>
                <c:pt idx="34">
                  <c:v>Marzo</c:v>
                </c:pt>
                <c:pt idx="35">
                  <c:v>Marzo</c:v>
                </c:pt>
                <c:pt idx="36">
                  <c:v>Marzo</c:v>
                </c:pt>
                <c:pt idx="37">
                  <c:v>Marzo</c:v>
                </c:pt>
                <c:pt idx="38">
                  <c:v>Marzo</c:v>
                </c:pt>
                <c:pt idx="39">
                  <c:v>Marzo</c:v>
                </c:pt>
                <c:pt idx="40">
                  <c:v>Marzo</c:v>
                </c:pt>
                <c:pt idx="41">
                  <c:v>Marzo</c:v>
                </c:pt>
                <c:pt idx="42">
                  <c:v>Marzo</c:v>
                </c:pt>
                <c:pt idx="43">
                  <c:v>Marzo</c:v>
                </c:pt>
                <c:pt idx="44">
                  <c:v>Marzo</c:v>
                </c:pt>
                <c:pt idx="45">
                  <c:v>Marzo</c:v>
                </c:pt>
                <c:pt idx="46">
                  <c:v>Marzo</c:v>
                </c:pt>
                <c:pt idx="47">
                  <c:v>Marzo</c:v>
                </c:pt>
              </c:strCache>
            </c:strRef>
          </c:cat>
          <c:val>
            <c:numRef>
              <c:f>'Hoja 2'!$G$2:$G$49</c:f>
              <c:numCache>
                <c:formatCode>[$$-409]#,##0.00</c:formatCode>
                <c:ptCount val="48"/>
                <c:pt idx="0">
                  <c:v>2269.04</c:v>
                </c:pt>
                <c:pt idx="1">
                  <c:v>331.53</c:v>
                </c:pt>
                <c:pt idx="2">
                  <c:v>638.5</c:v>
                </c:pt>
                <c:pt idx="3">
                  <c:v>2400.96</c:v>
                </c:pt>
                <c:pt idx="4">
                  <c:v>1669.51</c:v>
                </c:pt>
                <c:pt idx="5">
                  <c:v>1859.26</c:v>
                </c:pt>
                <c:pt idx="6">
                  <c:v>235.45</c:v>
                </c:pt>
                <c:pt idx="7">
                  <c:v>1384.96</c:v>
                </c:pt>
                <c:pt idx="8">
                  <c:v>165.28</c:v>
                </c:pt>
                <c:pt idx="9">
                  <c:v>1423.48</c:v>
                </c:pt>
                <c:pt idx="10">
                  <c:v>2846.36</c:v>
                </c:pt>
                <c:pt idx="11">
                  <c:v>2805.94</c:v>
                </c:pt>
                <c:pt idx="12">
                  <c:v>375.6</c:v>
                </c:pt>
                <c:pt idx="13">
                  <c:v>390.93</c:v>
                </c:pt>
                <c:pt idx="14">
                  <c:v>2632.73</c:v>
                </c:pt>
                <c:pt idx="15">
                  <c:v>2196.7600000000002</c:v>
                </c:pt>
                <c:pt idx="16">
                  <c:v>1611.31</c:v>
                </c:pt>
                <c:pt idx="17">
                  <c:v>2427.37</c:v>
                </c:pt>
                <c:pt idx="18">
                  <c:v>450.76</c:v>
                </c:pt>
                <c:pt idx="19">
                  <c:v>760.4</c:v>
                </c:pt>
                <c:pt idx="20">
                  <c:v>2988.15</c:v>
                </c:pt>
                <c:pt idx="21">
                  <c:v>1084.6500000000001</c:v>
                </c:pt>
                <c:pt idx="22">
                  <c:v>2387.02</c:v>
                </c:pt>
                <c:pt idx="23">
                  <c:v>129.02000000000001</c:v>
                </c:pt>
                <c:pt idx="24">
                  <c:v>1173.18</c:v>
                </c:pt>
                <c:pt idx="25">
                  <c:v>616.58000000000004</c:v>
                </c:pt>
                <c:pt idx="26">
                  <c:v>2310.73</c:v>
                </c:pt>
                <c:pt idx="27">
                  <c:v>564.79999999999995</c:v>
                </c:pt>
                <c:pt idx="28">
                  <c:v>2970.55</c:v>
                </c:pt>
                <c:pt idx="29">
                  <c:v>855.55</c:v>
                </c:pt>
                <c:pt idx="30">
                  <c:v>1354.66</c:v>
                </c:pt>
                <c:pt idx="31">
                  <c:v>1117.23</c:v>
                </c:pt>
                <c:pt idx="32">
                  <c:v>243.66</c:v>
                </c:pt>
                <c:pt idx="33">
                  <c:v>694.56</c:v>
                </c:pt>
                <c:pt idx="34">
                  <c:v>2916.6</c:v>
                </c:pt>
                <c:pt idx="35">
                  <c:v>1266.1300000000001</c:v>
                </c:pt>
                <c:pt idx="36">
                  <c:v>254.64</c:v>
                </c:pt>
                <c:pt idx="37">
                  <c:v>2461.2399999999998</c:v>
                </c:pt>
                <c:pt idx="38">
                  <c:v>2629.01</c:v>
                </c:pt>
                <c:pt idx="39">
                  <c:v>2542.09</c:v>
                </c:pt>
                <c:pt idx="40">
                  <c:v>795.76</c:v>
                </c:pt>
                <c:pt idx="41">
                  <c:v>1571.93</c:v>
                </c:pt>
                <c:pt idx="42">
                  <c:v>370.68</c:v>
                </c:pt>
                <c:pt idx="43">
                  <c:v>382.65</c:v>
                </c:pt>
                <c:pt idx="44">
                  <c:v>2322.84</c:v>
                </c:pt>
                <c:pt idx="45">
                  <c:v>738.58</c:v>
                </c:pt>
                <c:pt idx="46">
                  <c:v>2835.24</c:v>
                </c:pt>
                <c:pt idx="47">
                  <c:v>2138.6799999999998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1-4F2C-A6B6-1C09F9E09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1039640"/>
        <c:axId val="451034720"/>
        <c:axId val="0"/>
      </c:bar3DChart>
      <c:catAx>
        <c:axId val="45103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1034720"/>
        <c:crosses val="autoZero"/>
        <c:auto val="1"/>
        <c:lblAlgn val="ctr"/>
        <c:lblOffset val="100"/>
        <c:noMultiLvlLbl val="0"/>
      </c:catAx>
      <c:valAx>
        <c:axId val="4510347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[$$-409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1039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Gatos</a:t>
            </a:r>
            <a:r>
              <a:rPr lang="es-ES" baseline="0"/>
              <a:t> en el segundo trimestre del año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19050" cap="flat" cmpd="sng" algn="ctr">
          <a:solidFill>
            <a:schemeClr val="tx1">
              <a:lumMod val="25000"/>
              <a:lumOff val="75000"/>
            </a:schemeClr>
          </a:solidFill>
          <a:round/>
        </a:ln>
        <a:effectLst/>
        <a:sp3d contourW="19050">
          <a:contourClr>
            <a:schemeClr val="tx1">
              <a:lumMod val="25000"/>
              <a:lumOff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f>'Hoja 2'!$C$50:$C$101</c:f>
              <c:strCache>
                <c:ptCount val="52"/>
                <c:pt idx="0">
                  <c:v>Abril</c:v>
                </c:pt>
                <c:pt idx="1">
                  <c:v>Abril</c:v>
                </c:pt>
                <c:pt idx="2">
                  <c:v>Abril</c:v>
                </c:pt>
                <c:pt idx="3">
                  <c:v>Abril</c:v>
                </c:pt>
                <c:pt idx="4">
                  <c:v>Abril</c:v>
                </c:pt>
                <c:pt idx="5">
                  <c:v>Abril</c:v>
                </c:pt>
                <c:pt idx="6">
                  <c:v>Abril</c:v>
                </c:pt>
                <c:pt idx="7">
                  <c:v>Abril</c:v>
                </c:pt>
                <c:pt idx="8">
                  <c:v>Abril</c:v>
                </c:pt>
                <c:pt idx="9">
                  <c:v>Abril</c:v>
                </c:pt>
                <c:pt idx="10">
                  <c:v>Abril</c:v>
                </c:pt>
                <c:pt idx="11">
                  <c:v>Abril</c:v>
                </c:pt>
                <c:pt idx="12">
                  <c:v>Abril</c:v>
                </c:pt>
                <c:pt idx="13">
                  <c:v>Abril</c:v>
                </c:pt>
                <c:pt idx="14">
                  <c:v>Abril</c:v>
                </c:pt>
                <c:pt idx="15">
                  <c:v>Abril</c:v>
                </c:pt>
                <c:pt idx="16">
                  <c:v>Abril</c:v>
                </c:pt>
                <c:pt idx="17">
                  <c:v>Abril</c:v>
                </c:pt>
                <c:pt idx="18">
                  <c:v>Abril</c:v>
                </c:pt>
                <c:pt idx="19">
                  <c:v>Abril</c:v>
                </c:pt>
                <c:pt idx="20">
                  <c:v>Abril</c:v>
                </c:pt>
                <c:pt idx="21">
                  <c:v>Abril</c:v>
                </c:pt>
                <c:pt idx="22">
                  <c:v>Abril</c:v>
                </c:pt>
                <c:pt idx="23">
                  <c:v>Abril</c:v>
                </c:pt>
                <c:pt idx="24">
                  <c:v>Mayo</c:v>
                </c:pt>
                <c:pt idx="25">
                  <c:v>Mayo</c:v>
                </c:pt>
                <c:pt idx="26">
                  <c:v>Mayo</c:v>
                </c:pt>
                <c:pt idx="27">
                  <c:v>Mayo</c:v>
                </c:pt>
                <c:pt idx="28">
                  <c:v>Mayo</c:v>
                </c:pt>
                <c:pt idx="29">
                  <c:v>Mayo</c:v>
                </c:pt>
                <c:pt idx="30">
                  <c:v>Mayo</c:v>
                </c:pt>
                <c:pt idx="31">
                  <c:v>Mayo</c:v>
                </c:pt>
                <c:pt idx="32">
                  <c:v>Mayo</c:v>
                </c:pt>
                <c:pt idx="33">
                  <c:v>Mayo</c:v>
                </c:pt>
                <c:pt idx="34">
                  <c:v>Mayo</c:v>
                </c:pt>
                <c:pt idx="35">
                  <c:v>Mayo</c:v>
                </c:pt>
                <c:pt idx="36">
                  <c:v>Mayo</c:v>
                </c:pt>
                <c:pt idx="37">
                  <c:v>Mayo</c:v>
                </c:pt>
                <c:pt idx="38">
                  <c:v>Mayo</c:v>
                </c:pt>
                <c:pt idx="39">
                  <c:v>Mayo</c:v>
                </c:pt>
                <c:pt idx="40">
                  <c:v>Mayo</c:v>
                </c:pt>
                <c:pt idx="41">
                  <c:v>Mayo</c:v>
                </c:pt>
                <c:pt idx="42">
                  <c:v>Mayo</c:v>
                </c:pt>
                <c:pt idx="43">
                  <c:v>Junio</c:v>
                </c:pt>
                <c:pt idx="44">
                  <c:v>Junio</c:v>
                </c:pt>
                <c:pt idx="45">
                  <c:v>Junio</c:v>
                </c:pt>
                <c:pt idx="46">
                  <c:v>Junio</c:v>
                </c:pt>
                <c:pt idx="47">
                  <c:v>Junio</c:v>
                </c:pt>
                <c:pt idx="48">
                  <c:v>Junio</c:v>
                </c:pt>
                <c:pt idx="49">
                  <c:v>Junio</c:v>
                </c:pt>
                <c:pt idx="50">
                  <c:v>Junio</c:v>
                </c:pt>
                <c:pt idx="51">
                  <c:v>Junio</c:v>
                </c:pt>
              </c:strCache>
            </c:strRef>
          </c:cat>
          <c:val>
            <c:numRef>
              <c:f>'Hoja 2'!$G$50:$G$101</c:f>
              <c:numCache>
                <c:formatCode>[$$-409]#,##0.00</c:formatCode>
                <c:ptCount val="52"/>
                <c:pt idx="0">
                  <c:v>305.14999999999998</c:v>
                </c:pt>
                <c:pt idx="1">
                  <c:v>1461.36</c:v>
                </c:pt>
                <c:pt idx="2">
                  <c:v>1918.46</c:v>
                </c:pt>
                <c:pt idx="3">
                  <c:v>2194.44</c:v>
                </c:pt>
                <c:pt idx="4">
                  <c:v>997.91</c:v>
                </c:pt>
                <c:pt idx="5">
                  <c:v>2940.66</c:v>
                </c:pt>
                <c:pt idx="6">
                  <c:v>1390.37</c:v>
                </c:pt>
                <c:pt idx="7">
                  <c:v>1639.54</c:v>
                </c:pt>
                <c:pt idx="8">
                  <c:v>126.16</c:v>
                </c:pt>
                <c:pt idx="9">
                  <c:v>340.69</c:v>
                </c:pt>
                <c:pt idx="10">
                  <c:v>1131.9100000000001</c:v>
                </c:pt>
                <c:pt idx="11">
                  <c:v>2146.66</c:v>
                </c:pt>
                <c:pt idx="12">
                  <c:v>1608.49</c:v>
                </c:pt>
                <c:pt idx="13">
                  <c:v>1837.26</c:v>
                </c:pt>
                <c:pt idx="14">
                  <c:v>2536.31</c:v>
                </c:pt>
                <c:pt idx="15">
                  <c:v>1359.59</c:v>
                </c:pt>
                <c:pt idx="16">
                  <c:v>2020.8</c:v>
                </c:pt>
                <c:pt idx="17">
                  <c:v>2721.42</c:v>
                </c:pt>
                <c:pt idx="18">
                  <c:v>1594.65</c:v>
                </c:pt>
                <c:pt idx="19">
                  <c:v>321.60000000000002</c:v>
                </c:pt>
                <c:pt idx="20">
                  <c:v>1581.37</c:v>
                </c:pt>
                <c:pt idx="21">
                  <c:v>2739.44</c:v>
                </c:pt>
                <c:pt idx="22">
                  <c:v>2039.1</c:v>
                </c:pt>
                <c:pt idx="23">
                  <c:v>1303.8599999999999</c:v>
                </c:pt>
                <c:pt idx="24">
                  <c:v>867.67</c:v>
                </c:pt>
                <c:pt idx="25">
                  <c:v>643.16</c:v>
                </c:pt>
                <c:pt idx="26">
                  <c:v>996.18</c:v>
                </c:pt>
                <c:pt idx="27">
                  <c:v>2712.29</c:v>
                </c:pt>
                <c:pt idx="28">
                  <c:v>978.77</c:v>
                </c:pt>
                <c:pt idx="29">
                  <c:v>2233.58</c:v>
                </c:pt>
                <c:pt idx="30">
                  <c:v>2534</c:v>
                </c:pt>
                <c:pt idx="31">
                  <c:v>315.94</c:v>
                </c:pt>
                <c:pt idx="32">
                  <c:v>667.82</c:v>
                </c:pt>
                <c:pt idx="33">
                  <c:v>1875.58</c:v>
                </c:pt>
                <c:pt idx="34">
                  <c:v>1215.6400000000001</c:v>
                </c:pt>
                <c:pt idx="35">
                  <c:v>2770.85</c:v>
                </c:pt>
                <c:pt idx="36">
                  <c:v>1899.62</c:v>
                </c:pt>
                <c:pt idx="37">
                  <c:v>596.08000000000004</c:v>
                </c:pt>
                <c:pt idx="38">
                  <c:v>166.62</c:v>
                </c:pt>
                <c:pt idx="39">
                  <c:v>2925.67</c:v>
                </c:pt>
                <c:pt idx="40">
                  <c:v>2908.02</c:v>
                </c:pt>
                <c:pt idx="41">
                  <c:v>2396.33</c:v>
                </c:pt>
                <c:pt idx="42">
                  <c:v>783.74</c:v>
                </c:pt>
                <c:pt idx="43">
                  <c:v>2478</c:v>
                </c:pt>
                <c:pt idx="44">
                  <c:v>579.07000000000005</c:v>
                </c:pt>
                <c:pt idx="45">
                  <c:v>606.87</c:v>
                </c:pt>
                <c:pt idx="46">
                  <c:v>1501.83</c:v>
                </c:pt>
                <c:pt idx="47">
                  <c:v>2286.54</c:v>
                </c:pt>
                <c:pt idx="48">
                  <c:v>1160.78</c:v>
                </c:pt>
                <c:pt idx="49">
                  <c:v>355.7</c:v>
                </c:pt>
                <c:pt idx="50">
                  <c:v>2429.64</c:v>
                </c:pt>
                <c:pt idx="51">
                  <c:v>1945.14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C-48BD-A054-8F78C7175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0013096"/>
        <c:axId val="420019000"/>
        <c:axId val="0"/>
      </c:bar3DChart>
      <c:catAx>
        <c:axId val="42001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0019000"/>
        <c:crosses val="autoZero"/>
        <c:auto val="1"/>
        <c:lblAlgn val="ctr"/>
        <c:lblOffset val="100"/>
        <c:noMultiLvlLbl val="0"/>
      </c:catAx>
      <c:valAx>
        <c:axId val="42001900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[$$-409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0013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0</xdr:rowOff>
    </xdr:from>
    <xdr:to>
      <xdr:col>13</xdr:col>
      <xdr:colOff>604270</xdr:colOff>
      <xdr:row>25</xdr:row>
      <xdr:rowOff>102530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0"/>
          <a:ext cx="8833870" cy="4865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1295399</xdr:colOff>
      <xdr:row>52</xdr:row>
      <xdr:rowOff>190500</xdr:rowOff>
    </xdr:from>
    <xdr:to>
      <xdr:col>18</xdr:col>
      <xdr:colOff>0</xdr:colOff>
      <xdr:row>66</xdr:row>
      <xdr:rowOff>190500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2420</xdr:colOff>
      <xdr:row>68</xdr:row>
      <xdr:rowOff>4948</xdr:rowOff>
    </xdr:from>
    <xdr:to>
      <xdr:col>17</xdr:col>
      <xdr:colOff>1306471</xdr:colOff>
      <xdr:row>82</xdr:row>
      <xdr:rowOff>12371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7:N27"/>
  <sheetViews>
    <sheetView tabSelected="1" workbookViewId="0">
      <selection activeCell="N19" sqref="N19"/>
    </sheetView>
  </sheetViews>
  <sheetFormatPr baseColWidth="10" defaultRowHeight="15" x14ac:dyDescent="0.25"/>
  <cols>
    <col min="3" max="3" width="7.5703125" customWidth="1"/>
    <col min="4" max="4" width="16" customWidth="1"/>
    <col min="5" max="5" width="15.85546875" customWidth="1"/>
    <col min="7" max="7" width="17.5703125" customWidth="1"/>
    <col min="14" max="14" width="15.5703125" customWidth="1"/>
  </cols>
  <sheetData>
    <row r="27" spans="4:14" x14ac:dyDescent="0.25">
      <c r="D27" s="15" t="s">
        <v>38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</row>
  </sheetData>
  <mergeCells count="1">
    <mergeCell ref="D27:N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opLeftCell="D1" zoomScaleNormal="100" workbookViewId="0">
      <pane xSplit="1" topLeftCell="E1" activePane="topRight" state="frozen"/>
      <selection activeCell="D6" sqref="D6"/>
      <selection pane="topRight" activeCell="R89" sqref="R89"/>
    </sheetView>
  </sheetViews>
  <sheetFormatPr baseColWidth="10" defaultColWidth="9.140625" defaultRowHeight="15" x14ac:dyDescent="0.25"/>
  <cols>
    <col min="1" max="1" width="22.140625" customWidth="1"/>
    <col min="2" max="2" width="12.7109375" customWidth="1"/>
    <col min="3" max="3" width="13.85546875" customWidth="1"/>
    <col min="4" max="4" width="20.140625" customWidth="1"/>
    <col min="5" max="5" width="22.5703125" customWidth="1"/>
    <col min="6" max="6" width="19.5703125" customWidth="1"/>
    <col min="7" max="7" width="31.7109375" customWidth="1"/>
    <col min="8" max="8" width="18" customWidth="1"/>
    <col min="9" max="9" width="16.85546875" customWidth="1"/>
    <col min="10" max="10" width="17.28515625" customWidth="1"/>
    <col min="11" max="11" width="18.140625" customWidth="1"/>
    <col min="12" max="12" width="22.42578125" customWidth="1"/>
    <col min="13" max="13" width="19.42578125" customWidth="1"/>
    <col min="14" max="14" width="19.7109375" customWidth="1"/>
    <col min="15" max="15" width="22.28515625" customWidth="1"/>
    <col min="16" max="16" width="23.5703125" customWidth="1"/>
    <col min="17" max="17" width="19.85546875" customWidth="1"/>
    <col min="18" max="18" width="19.7109375" customWidth="1"/>
    <col min="19" max="19" width="19.42578125" customWidth="1"/>
    <col min="20" max="20" width="21" customWidth="1"/>
  </cols>
  <sheetData>
    <row r="1" spans="1:20" ht="15.75" thickBot="1" x14ac:dyDescent="0.3">
      <c r="A1" s="10" t="s">
        <v>0</v>
      </c>
      <c r="B1" s="10" t="s">
        <v>1</v>
      </c>
      <c r="C1" s="9" t="s">
        <v>2</v>
      </c>
      <c r="D1" s="9" t="s">
        <v>8</v>
      </c>
      <c r="E1" s="10" t="s">
        <v>3</v>
      </c>
      <c r="F1" s="10" t="s">
        <v>34</v>
      </c>
      <c r="G1" s="11" t="s">
        <v>4</v>
      </c>
      <c r="H1" s="11" t="s">
        <v>5</v>
      </c>
      <c r="I1" s="11" t="s">
        <v>6</v>
      </c>
      <c r="J1" s="11" t="s">
        <v>7</v>
      </c>
      <c r="L1" s="11" t="s">
        <v>37</v>
      </c>
      <c r="M1" s="14"/>
      <c r="N1" s="18" t="s">
        <v>35</v>
      </c>
      <c r="O1" s="19"/>
      <c r="P1" s="18" t="s">
        <v>36</v>
      </c>
      <c r="Q1" s="19"/>
    </row>
    <row r="2" spans="1:20" ht="15.75" thickBot="1" x14ac:dyDescent="0.3">
      <c r="A2" s="9" t="s">
        <v>9</v>
      </c>
      <c r="B2" s="1" t="s">
        <v>14</v>
      </c>
      <c r="C2" s="1" t="s">
        <v>24</v>
      </c>
      <c r="D2" s="1" t="s">
        <v>25</v>
      </c>
      <c r="E2" s="1">
        <v>490.57</v>
      </c>
      <c r="F2" s="2">
        <f t="shared" ref="F2:F33" si="0">SUM(E2)/SUM($E$2:$E$101)</f>
        <v>1.8697006504715119E-2</v>
      </c>
      <c r="G2" s="3">
        <v>2269.04</v>
      </c>
      <c r="H2" s="3">
        <v>826792.8</v>
      </c>
      <c r="I2" s="3">
        <v>465767.92</v>
      </c>
      <c r="J2" s="4">
        <f>H2-$I$2</f>
        <v>361024.88000000006</v>
      </c>
      <c r="L2" s="1" t="str">
        <f t="shared" ref="L2:L33" si="1">IF(J2&gt;=250000,"Buena Ganancia","Mala Ganancia")</f>
        <v>Buena Ganancia</v>
      </c>
      <c r="M2" s="13"/>
      <c r="N2" s="16">
        <f>J2+J2*5%</f>
        <v>379076.12400000007</v>
      </c>
      <c r="O2" s="17"/>
      <c r="P2" s="20">
        <f>J51-J51*5%</f>
        <v>46530.657999999996</v>
      </c>
      <c r="Q2" s="21"/>
      <c r="S2" s="18" t="s">
        <v>30</v>
      </c>
      <c r="T2" s="19"/>
    </row>
    <row r="3" spans="1:20" ht="15.75" thickBot="1" x14ac:dyDescent="0.3">
      <c r="A3" s="9" t="s">
        <v>10</v>
      </c>
      <c r="B3" s="1" t="s">
        <v>15</v>
      </c>
      <c r="C3" s="1" t="s">
        <v>24</v>
      </c>
      <c r="D3" s="1" t="s">
        <v>26</v>
      </c>
      <c r="E3" s="1">
        <v>489.02</v>
      </c>
      <c r="F3" s="2">
        <f t="shared" si="0"/>
        <v>1.8637931632459765E-2</v>
      </c>
      <c r="G3" s="3">
        <v>331.53</v>
      </c>
      <c r="H3" s="3">
        <v>39362.559999999998</v>
      </c>
      <c r="I3" s="3">
        <v>21774.23</v>
      </c>
      <c r="J3" s="4">
        <f t="shared" ref="J3:J34" si="2">H3-I3</f>
        <v>17588.329999999998</v>
      </c>
      <c r="L3" s="1" t="str">
        <f t="shared" si="1"/>
        <v>Mala Ganancia</v>
      </c>
      <c r="M3" s="13"/>
      <c r="N3" s="16">
        <f t="shared" ref="N3:N50" si="3">J3+J3*5%</f>
        <v>18467.746499999997</v>
      </c>
      <c r="O3" s="17"/>
      <c r="P3" s="20">
        <f t="shared" ref="P3:P52" si="4">J52-J52*5%</f>
        <v>338177.01949999994</v>
      </c>
      <c r="Q3" s="21"/>
      <c r="S3" s="7">
        <f>AVERAGE(E2:E8)</f>
        <v>483.58000000000004</v>
      </c>
      <c r="T3" s="1" t="s">
        <v>24</v>
      </c>
    </row>
    <row r="4" spans="1:20" ht="15.75" thickBot="1" x14ac:dyDescent="0.3">
      <c r="A4" s="9" t="s">
        <v>11</v>
      </c>
      <c r="B4" s="1" t="s">
        <v>14</v>
      </c>
      <c r="C4" s="1" t="s">
        <v>24</v>
      </c>
      <c r="D4" s="1" t="s">
        <v>27</v>
      </c>
      <c r="E4" s="1">
        <v>487.28</v>
      </c>
      <c r="F4" s="2">
        <f t="shared" si="0"/>
        <v>1.8571615324250529E-2</v>
      </c>
      <c r="G4" s="3">
        <v>638.5</v>
      </c>
      <c r="H4" s="3">
        <v>204607.32</v>
      </c>
      <c r="I4" s="3">
        <v>120731.88</v>
      </c>
      <c r="J4" s="4">
        <f t="shared" si="2"/>
        <v>83875.44</v>
      </c>
      <c r="L4" s="1" t="str">
        <f t="shared" si="1"/>
        <v>Mala Ganancia</v>
      </c>
      <c r="M4" s="13"/>
      <c r="N4" s="16">
        <f t="shared" si="3"/>
        <v>88069.212</v>
      </c>
      <c r="O4" s="17"/>
      <c r="P4" s="20">
        <f t="shared" si="4"/>
        <v>23711.458500000001</v>
      </c>
      <c r="Q4" s="21"/>
      <c r="S4" s="7">
        <f>AVERAGE(E9:E30)</f>
        <v>424.53636363636366</v>
      </c>
      <c r="T4" s="1" t="s">
        <v>20</v>
      </c>
    </row>
    <row r="5" spans="1:20" ht="15.75" thickBot="1" x14ac:dyDescent="0.3">
      <c r="A5" s="9" t="s">
        <v>12</v>
      </c>
      <c r="B5" s="1" t="s">
        <v>15</v>
      </c>
      <c r="C5" s="1" t="s">
        <v>24</v>
      </c>
      <c r="D5" s="1" t="s">
        <v>27</v>
      </c>
      <c r="E5" s="1">
        <v>482.22</v>
      </c>
      <c r="F5" s="2">
        <f t="shared" si="0"/>
        <v>1.8378764450952413E-2</v>
      </c>
      <c r="G5" s="3">
        <v>2400.96</v>
      </c>
      <c r="H5" s="3">
        <v>78175.259999999995</v>
      </c>
      <c r="I5" s="3">
        <v>24626.07</v>
      </c>
      <c r="J5" s="4">
        <f t="shared" si="2"/>
        <v>53549.189999999995</v>
      </c>
      <c r="L5" s="1" t="str">
        <f t="shared" si="1"/>
        <v>Mala Ganancia</v>
      </c>
      <c r="M5" s="13"/>
      <c r="N5" s="16">
        <f t="shared" si="3"/>
        <v>56226.649499999992</v>
      </c>
      <c r="O5" s="17"/>
      <c r="P5" s="20">
        <f t="shared" si="4"/>
        <v>201662.91250000003</v>
      </c>
      <c r="Q5" s="21"/>
      <c r="S5" s="7">
        <f>AVERAGE(E31:E49)</f>
        <v>335.17315789473685</v>
      </c>
      <c r="T5" s="1" t="s">
        <v>22</v>
      </c>
    </row>
    <row r="6" spans="1:20" ht="15.75" thickBot="1" x14ac:dyDescent="0.3">
      <c r="A6" s="9" t="s">
        <v>11</v>
      </c>
      <c r="B6" s="1" t="s">
        <v>16</v>
      </c>
      <c r="C6" s="1" t="s">
        <v>24</v>
      </c>
      <c r="D6" s="1" t="s">
        <v>25</v>
      </c>
      <c r="E6" s="1">
        <v>480.72</v>
      </c>
      <c r="F6" s="2">
        <f t="shared" si="0"/>
        <v>1.8321595219737554E-2</v>
      </c>
      <c r="G6" s="3">
        <v>1669.51</v>
      </c>
      <c r="H6" s="3">
        <v>645048.57999999996</v>
      </c>
      <c r="I6" s="3">
        <v>273305.34999999998</v>
      </c>
      <c r="J6" s="4">
        <f t="shared" si="2"/>
        <v>371743.23</v>
      </c>
      <c r="L6" s="1" t="str">
        <f t="shared" si="1"/>
        <v>Buena Ganancia</v>
      </c>
      <c r="M6" s="13"/>
      <c r="N6" s="16">
        <f t="shared" si="3"/>
        <v>390330.39149999997</v>
      </c>
      <c r="O6" s="17"/>
      <c r="P6" s="20">
        <f t="shared" si="4"/>
        <v>650486.28</v>
      </c>
      <c r="Q6" s="21"/>
      <c r="S6" s="1">
        <f>AVERAGE(E50:E73)</f>
        <v>200.64249999999996</v>
      </c>
      <c r="T6" s="6" t="s">
        <v>21</v>
      </c>
    </row>
    <row r="7" spans="1:20" ht="15.75" thickBot="1" x14ac:dyDescent="0.3">
      <c r="A7" s="9" t="s">
        <v>13</v>
      </c>
      <c r="B7" s="1" t="s">
        <v>15</v>
      </c>
      <c r="C7" s="1" t="s">
        <v>24</v>
      </c>
      <c r="D7" s="1" t="s">
        <v>28</v>
      </c>
      <c r="E7" s="1">
        <v>479.53</v>
      </c>
      <c r="F7" s="2">
        <f t="shared" si="0"/>
        <v>1.8276240962973766E-2</v>
      </c>
      <c r="G7" s="3">
        <v>1859.26</v>
      </c>
      <c r="H7" s="3">
        <v>349113.25</v>
      </c>
      <c r="I7" s="3">
        <v>203527.04000000001</v>
      </c>
      <c r="J7" s="4">
        <f t="shared" si="2"/>
        <v>145586.21</v>
      </c>
      <c r="L7" s="1" t="str">
        <f t="shared" si="1"/>
        <v>Mala Ganancia</v>
      </c>
      <c r="M7" s="13"/>
      <c r="N7" s="16">
        <f t="shared" si="3"/>
        <v>152865.52049999998</v>
      </c>
      <c r="O7" s="17"/>
      <c r="P7" s="20">
        <f t="shared" si="4"/>
        <v>34974.364000000001</v>
      </c>
      <c r="Q7" s="21"/>
      <c r="S7" s="7">
        <f>AVERAGE(E74:E92)</f>
        <v>104.70999999999998</v>
      </c>
      <c r="T7" s="1" t="s">
        <v>19</v>
      </c>
    </row>
    <row r="8" spans="1:20" ht="15.75" thickBot="1" x14ac:dyDescent="0.3">
      <c r="A8" s="9" t="s">
        <v>10</v>
      </c>
      <c r="B8" s="1" t="s">
        <v>15</v>
      </c>
      <c r="C8" s="1" t="s">
        <v>24</v>
      </c>
      <c r="D8" s="1" t="s">
        <v>29</v>
      </c>
      <c r="E8" s="1">
        <v>475.72</v>
      </c>
      <c r="F8" s="2">
        <f t="shared" si="0"/>
        <v>1.8131031115688027E-2</v>
      </c>
      <c r="G8" s="3">
        <v>235.45</v>
      </c>
      <c r="H8" s="3">
        <v>72871.77</v>
      </c>
      <c r="I8" s="3">
        <v>49185.62</v>
      </c>
      <c r="J8" s="4">
        <f t="shared" si="2"/>
        <v>23686.15</v>
      </c>
      <c r="L8" s="1" t="str">
        <f t="shared" si="1"/>
        <v>Mala Ganancia</v>
      </c>
      <c r="M8" s="13"/>
      <c r="N8" s="16">
        <f t="shared" si="3"/>
        <v>24870.4575</v>
      </c>
      <c r="O8" s="17"/>
      <c r="P8" s="20">
        <f t="shared" si="4"/>
        <v>161225.73500000002</v>
      </c>
      <c r="Q8" s="21"/>
      <c r="R8" s="5"/>
      <c r="S8" s="7">
        <f>AVERAGE(E93:E101)</f>
        <v>37.75888888888889</v>
      </c>
      <c r="T8" s="8" t="s">
        <v>23</v>
      </c>
    </row>
    <row r="9" spans="1:20" ht="15.75" thickBot="1" x14ac:dyDescent="0.3">
      <c r="A9" s="9" t="s">
        <v>11</v>
      </c>
      <c r="B9" s="1" t="s">
        <v>14</v>
      </c>
      <c r="C9" s="1" t="s">
        <v>20</v>
      </c>
      <c r="D9" s="1" t="s">
        <v>29</v>
      </c>
      <c r="E9" s="1">
        <v>471.75</v>
      </c>
      <c r="F9" s="2">
        <f t="shared" si="0"/>
        <v>1.7979723217072703E-2</v>
      </c>
      <c r="G9" s="3">
        <v>1384.96</v>
      </c>
      <c r="H9" s="3">
        <v>602914.64</v>
      </c>
      <c r="I9" s="3">
        <v>413292.85</v>
      </c>
      <c r="J9" s="4">
        <f t="shared" si="2"/>
        <v>189621.79000000004</v>
      </c>
      <c r="L9" s="1" t="str">
        <f t="shared" si="1"/>
        <v>Mala Ganancia</v>
      </c>
      <c r="M9" s="13"/>
      <c r="N9" s="16">
        <f t="shared" si="3"/>
        <v>199102.87950000004</v>
      </c>
      <c r="O9" s="17"/>
      <c r="P9" s="20">
        <f t="shared" si="4"/>
        <v>7658.6909999999998</v>
      </c>
      <c r="Q9" s="21"/>
    </row>
    <row r="10" spans="1:20" ht="15.75" thickBot="1" x14ac:dyDescent="0.3">
      <c r="A10" s="9" t="s">
        <v>11</v>
      </c>
      <c r="B10" s="1" t="s">
        <v>15</v>
      </c>
      <c r="C10" s="1" t="s">
        <v>20</v>
      </c>
      <c r="D10" s="1" t="s">
        <v>27</v>
      </c>
      <c r="E10" s="1">
        <v>465.95</v>
      </c>
      <c r="F10" s="2">
        <f t="shared" si="0"/>
        <v>1.7758668856375254E-2</v>
      </c>
      <c r="G10" s="3">
        <v>165.28</v>
      </c>
      <c r="H10" s="3">
        <v>53188.76</v>
      </c>
      <c r="I10" s="3">
        <v>34471.31</v>
      </c>
      <c r="J10" s="4">
        <f t="shared" si="2"/>
        <v>18717.450000000004</v>
      </c>
      <c r="L10" s="1" t="str">
        <f t="shared" si="1"/>
        <v>Mala Ganancia</v>
      </c>
      <c r="M10" s="13"/>
      <c r="N10" s="16">
        <f t="shared" si="3"/>
        <v>19653.322500000006</v>
      </c>
      <c r="O10" s="17"/>
      <c r="P10" s="20">
        <f t="shared" si="4"/>
        <v>23183.876000000007</v>
      </c>
      <c r="Q10" s="21"/>
    </row>
    <row r="11" spans="1:20" ht="15.75" thickBot="1" x14ac:dyDescent="0.3">
      <c r="A11" s="9" t="s">
        <v>9</v>
      </c>
      <c r="B11" s="1" t="s">
        <v>15</v>
      </c>
      <c r="C11" s="1" t="s">
        <v>20</v>
      </c>
      <c r="D11" s="1" t="s">
        <v>28</v>
      </c>
      <c r="E11" s="1">
        <v>462.48</v>
      </c>
      <c r="F11" s="2">
        <f t="shared" si="0"/>
        <v>1.7626417368164886E-2</v>
      </c>
      <c r="G11" s="3">
        <v>1423.48</v>
      </c>
      <c r="H11" s="3">
        <v>172967.05</v>
      </c>
      <c r="I11" s="3">
        <v>65781.41</v>
      </c>
      <c r="J11" s="4">
        <f t="shared" si="2"/>
        <v>107185.63999999998</v>
      </c>
      <c r="L11" s="1" t="str">
        <f t="shared" si="1"/>
        <v>Mala Ganancia</v>
      </c>
      <c r="M11" s="13"/>
      <c r="N11" s="16">
        <f t="shared" si="3"/>
        <v>112544.92199999999</v>
      </c>
      <c r="O11" s="17"/>
      <c r="P11" s="20">
        <f t="shared" si="4"/>
        <v>267448.65500000003</v>
      </c>
      <c r="Q11" s="21"/>
      <c r="R11" s="5"/>
      <c r="S11" s="18" t="s">
        <v>32</v>
      </c>
      <c r="T11" s="19"/>
    </row>
    <row r="12" spans="1:20" ht="15.75" thickBot="1" x14ac:dyDescent="0.3">
      <c r="A12" s="9" t="s">
        <v>12</v>
      </c>
      <c r="B12" s="1" t="s">
        <v>15</v>
      </c>
      <c r="C12" s="1" t="s">
        <v>20</v>
      </c>
      <c r="D12" s="1" t="s">
        <v>26</v>
      </c>
      <c r="E12" s="1">
        <v>457.65</v>
      </c>
      <c r="F12" s="2">
        <f t="shared" si="0"/>
        <v>1.7442332443653043E-2</v>
      </c>
      <c r="G12" s="3">
        <v>2846.36</v>
      </c>
      <c r="H12" s="3">
        <v>893842.43</v>
      </c>
      <c r="I12" s="3">
        <v>278919.86</v>
      </c>
      <c r="J12" s="4">
        <f t="shared" si="2"/>
        <v>614922.57000000007</v>
      </c>
      <c r="L12" s="1" t="str">
        <f t="shared" si="1"/>
        <v>Buena Ganancia</v>
      </c>
      <c r="M12" s="13"/>
      <c r="N12" s="16">
        <f t="shared" si="3"/>
        <v>645668.69850000006</v>
      </c>
      <c r="O12" s="17"/>
      <c r="P12" s="20">
        <f t="shared" si="4"/>
        <v>447175.75399999996</v>
      </c>
      <c r="Q12" s="21"/>
      <c r="S12" s="16">
        <f>MAX(G2:G101)</f>
        <v>2988.15</v>
      </c>
      <c r="T12" s="17"/>
    </row>
    <row r="13" spans="1:20" ht="15.75" thickBot="1" x14ac:dyDescent="0.3">
      <c r="A13" s="9" t="s">
        <v>12</v>
      </c>
      <c r="B13" s="1" t="s">
        <v>16</v>
      </c>
      <c r="C13" s="1" t="s">
        <v>20</v>
      </c>
      <c r="D13" s="1" t="s">
        <v>25</v>
      </c>
      <c r="E13" s="1">
        <v>456.59</v>
      </c>
      <c r="F13" s="2">
        <f t="shared" si="0"/>
        <v>1.7401932853594544E-2</v>
      </c>
      <c r="G13" s="3">
        <v>2805.94</v>
      </c>
      <c r="H13" s="3">
        <v>1367278.44</v>
      </c>
      <c r="I13" s="3">
        <v>638712.69999999995</v>
      </c>
      <c r="J13" s="4">
        <f t="shared" si="2"/>
        <v>728565.74</v>
      </c>
      <c r="L13" s="1" t="str">
        <f t="shared" si="1"/>
        <v>Buena Ganancia</v>
      </c>
      <c r="M13" s="13"/>
      <c r="N13" s="16">
        <f t="shared" si="3"/>
        <v>764994.027</v>
      </c>
      <c r="O13" s="17"/>
      <c r="P13" s="20">
        <f t="shared" si="4"/>
        <v>361447.18399999995</v>
      </c>
      <c r="Q13" s="21"/>
    </row>
    <row r="14" spans="1:20" ht="15.75" thickBot="1" x14ac:dyDescent="0.3">
      <c r="A14" s="9" t="s">
        <v>10</v>
      </c>
      <c r="B14" s="1" t="s">
        <v>14</v>
      </c>
      <c r="C14" s="1" t="s">
        <v>20</v>
      </c>
      <c r="D14" s="1" t="s">
        <v>27</v>
      </c>
      <c r="E14" s="1">
        <v>452.3</v>
      </c>
      <c r="F14" s="2">
        <f t="shared" si="0"/>
        <v>1.7238428852320051E-2</v>
      </c>
      <c r="G14" s="3">
        <v>375.6</v>
      </c>
      <c r="H14" s="3">
        <v>136977.56</v>
      </c>
      <c r="I14" s="3">
        <v>91985.02</v>
      </c>
      <c r="J14" s="4">
        <f t="shared" si="2"/>
        <v>44992.539999999994</v>
      </c>
      <c r="L14" s="1" t="str">
        <f t="shared" si="1"/>
        <v>Mala Ganancia</v>
      </c>
      <c r="M14" s="13"/>
      <c r="N14" s="16">
        <f t="shared" si="3"/>
        <v>47242.166999999994</v>
      </c>
      <c r="O14" s="17"/>
      <c r="P14" s="20">
        <f t="shared" si="4"/>
        <v>34701.087</v>
      </c>
      <c r="Q14" s="21"/>
      <c r="S14" s="18" t="s">
        <v>31</v>
      </c>
      <c r="T14" s="19"/>
    </row>
    <row r="15" spans="1:20" ht="15.75" thickBot="1" x14ac:dyDescent="0.3">
      <c r="A15" s="9" t="s">
        <v>10</v>
      </c>
      <c r="B15" s="1" t="s">
        <v>14</v>
      </c>
      <c r="C15" s="1" t="s">
        <v>20</v>
      </c>
      <c r="D15" s="1" t="s">
        <v>25</v>
      </c>
      <c r="E15" s="1">
        <v>448.43</v>
      </c>
      <c r="F15" s="2">
        <f t="shared" si="0"/>
        <v>1.709093223578572E-2</v>
      </c>
      <c r="G15" s="3">
        <v>390.93</v>
      </c>
      <c r="H15" s="3">
        <v>49777.120000000003</v>
      </c>
      <c r="I15" s="3">
        <v>30624.2</v>
      </c>
      <c r="J15" s="4">
        <f t="shared" si="2"/>
        <v>19152.920000000002</v>
      </c>
      <c r="L15" s="1" t="str">
        <f t="shared" si="1"/>
        <v>Mala Ganancia</v>
      </c>
      <c r="M15" s="13"/>
      <c r="N15" s="16">
        <f t="shared" si="3"/>
        <v>20110.566000000003</v>
      </c>
      <c r="O15" s="17"/>
      <c r="P15" s="20">
        <f t="shared" si="4"/>
        <v>263629.76900000003</v>
      </c>
      <c r="Q15" s="21"/>
      <c r="S15" s="16">
        <f>MIN(G2:G101)</f>
        <v>126.16</v>
      </c>
      <c r="T15" s="17"/>
    </row>
    <row r="16" spans="1:20" ht="15.75" thickBot="1" x14ac:dyDescent="0.3">
      <c r="A16" s="9" t="s">
        <v>10</v>
      </c>
      <c r="B16" s="1" t="s">
        <v>16</v>
      </c>
      <c r="C16" s="1" t="s">
        <v>20</v>
      </c>
      <c r="D16" s="1" t="s">
        <v>26</v>
      </c>
      <c r="E16" s="1">
        <v>445.42</v>
      </c>
      <c r="F16" s="2">
        <f t="shared" si="0"/>
        <v>1.6976212645147905E-2</v>
      </c>
      <c r="G16" s="3">
        <v>2632.73</v>
      </c>
      <c r="H16" s="3">
        <v>511197.18</v>
      </c>
      <c r="I16" s="3">
        <v>239460.25</v>
      </c>
      <c r="J16" s="4">
        <f t="shared" si="2"/>
        <v>271736.93</v>
      </c>
      <c r="L16" s="1" t="str">
        <f t="shared" si="1"/>
        <v>Buena Ganancia</v>
      </c>
      <c r="M16" s="13"/>
      <c r="N16" s="16">
        <f t="shared" si="3"/>
        <v>285323.77649999998</v>
      </c>
      <c r="O16" s="17"/>
      <c r="P16" s="20">
        <f t="shared" si="4"/>
        <v>46081.118000000002</v>
      </c>
      <c r="Q16" s="21"/>
    </row>
    <row r="17" spans="1:17" ht="15.75" thickBot="1" x14ac:dyDescent="0.3">
      <c r="A17" s="9" t="s">
        <v>12</v>
      </c>
      <c r="B17" s="1" t="s">
        <v>14</v>
      </c>
      <c r="C17" s="1" t="s">
        <v>20</v>
      </c>
      <c r="D17" s="1" t="s">
        <v>25</v>
      </c>
      <c r="E17" s="1">
        <v>437.85</v>
      </c>
      <c r="F17" s="2">
        <f t="shared" si="0"/>
        <v>1.6687698591616923E-2</v>
      </c>
      <c r="G17" s="3">
        <v>2196.7600000000002</v>
      </c>
      <c r="H17" s="3">
        <v>276440.28000000003</v>
      </c>
      <c r="I17" s="3">
        <v>131514.1</v>
      </c>
      <c r="J17" s="4">
        <f t="shared" si="2"/>
        <v>144926.18000000002</v>
      </c>
      <c r="L17" s="1" t="str">
        <f t="shared" si="1"/>
        <v>Mala Ganancia</v>
      </c>
      <c r="M17" s="13"/>
      <c r="N17" s="16">
        <f t="shared" si="3"/>
        <v>152172.48900000003</v>
      </c>
      <c r="O17" s="17"/>
      <c r="P17" s="20">
        <f t="shared" si="4"/>
        <v>441795.09650000004</v>
      </c>
      <c r="Q17" s="21"/>
    </row>
    <row r="18" spans="1:17" ht="15.75" thickBot="1" x14ac:dyDescent="0.3">
      <c r="A18" s="9" t="s">
        <v>10</v>
      </c>
      <c r="B18" s="1" t="s">
        <v>17</v>
      </c>
      <c r="C18" s="1" t="s">
        <v>20</v>
      </c>
      <c r="D18" s="1" t="s">
        <v>25</v>
      </c>
      <c r="E18" s="1">
        <v>435.33</v>
      </c>
      <c r="F18" s="2">
        <f t="shared" si="0"/>
        <v>1.6591654283175963E-2</v>
      </c>
      <c r="G18" s="3">
        <v>1611.31</v>
      </c>
      <c r="H18" s="3">
        <v>236508.08</v>
      </c>
      <c r="I18" s="3">
        <v>142932.32</v>
      </c>
      <c r="J18" s="4">
        <f t="shared" si="2"/>
        <v>93575.75999999998</v>
      </c>
      <c r="L18" s="1" t="str">
        <f t="shared" si="1"/>
        <v>Mala Ganancia</v>
      </c>
      <c r="M18" s="13"/>
      <c r="N18" s="16">
        <f t="shared" si="3"/>
        <v>98254.547999999981</v>
      </c>
      <c r="O18" s="17"/>
      <c r="P18" s="20">
        <f t="shared" si="4"/>
        <v>496125.39699999994</v>
      </c>
      <c r="Q18" s="21"/>
    </row>
    <row r="19" spans="1:17" ht="15.75" thickBot="1" x14ac:dyDescent="0.3">
      <c r="A19" s="9" t="s">
        <v>13</v>
      </c>
      <c r="B19" s="1" t="s">
        <v>17</v>
      </c>
      <c r="C19" s="1" t="s">
        <v>20</v>
      </c>
      <c r="D19" s="1" t="s">
        <v>29</v>
      </c>
      <c r="E19" s="1">
        <v>422.53</v>
      </c>
      <c r="F19" s="2">
        <f t="shared" si="0"/>
        <v>1.6103810176809178E-2</v>
      </c>
      <c r="G19" s="3">
        <v>2427.37</v>
      </c>
      <c r="H19" s="3">
        <v>829869.26</v>
      </c>
      <c r="I19" s="3">
        <v>294153.21999999997</v>
      </c>
      <c r="J19" s="4">
        <f t="shared" si="2"/>
        <v>535716.04</v>
      </c>
      <c r="L19" s="1" t="str">
        <f t="shared" si="1"/>
        <v>Buena Ganancia</v>
      </c>
      <c r="M19" s="13"/>
      <c r="N19" s="16">
        <f t="shared" si="3"/>
        <v>562501.84200000006</v>
      </c>
      <c r="O19" s="17"/>
      <c r="P19" s="20">
        <f t="shared" si="4"/>
        <v>141452.74850000002</v>
      </c>
      <c r="Q19" s="21"/>
    </row>
    <row r="20" spans="1:17" ht="15.75" thickBot="1" x14ac:dyDescent="0.3">
      <c r="A20" s="9" t="s">
        <v>9</v>
      </c>
      <c r="B20" s="1" t="s">
        <v>18</v>
      </c>
      <c r="C20" s="1" t="s">
        <v>20</v>
      </c>
      <c r="D20" s="1" t="s">
        <v>28</v>
      </c>
      <c r="E20" s="1">
        <v>421.22</v>
      </c>
      <c r="F20" s="2">
        <f t="shared" si="0"/>
        <v>1.6053882381548205E-2</v>
      </c>
      <c r="G20" s="3">
        <v>450.76</v>
      </c>
      <c r="H20" s="3">
        <v>45797.22</v>
      </c>
      <c r="I20" s="3">
        <v>17922.259999999998</v>
      </c>
      <c r="J20" s="4">
        <f t="shared" si="2"/>
        <v>27874.960000000003</v>
      </c>
      <c r="L20" s="1" t="str">
        <f t="shared" si="1"/>
        <v>Mala Ganancia</v>
      </c>
      <c r="M20" s="13"/>
      <c r="N20" s="16">
        <f t="shared" si="3"/>
        <v>29268.708000000002</v>
      </c>
      <c r="O20" s="17"/>
      <c r="P20" s="20">
        <f t="shared" si="4"/>
        <v>47331.298999999999</v>
      </c>
      <c r="Q20" s="21"/>
    </row>
    <row r="21" spans="1:17" ht="15.75" thickBot="1" x14ac:dyDescent="0.3">
      <c r="A21" s="9" t="s">
        <v>12</v>
      </c>
      <c r="B21" s="1" t="s">
        <v>14</v>
      </c>
      <c r="C21" s="1" t="s">
        <v>20</v>
      </c>
      <c r="D21" s="1" t="s">
        <v>26</v>
      </c>
      <c r="E21" s="1">
        <v>418.62</v>
      </c>
      <c r="F21" s="2">
        <f t="shared" si="0"/>
        <v>1.595478904744245E-2</v>
      </c>
      <c r="G21" s="3">
        <v>760.4</v>
      </c>
      <c r="H21" s="3">
        <v>28879.99</v>
      </c>
      <c r="I21" s="3">
        <v>9531.9699999999993</v>
      </c>
      <c r="J21" s="4">
        <f t="shared" si="2"/>
        <v>19348.020000000004</v>
      </c>
      <c r="L21" s="1" t="str">
        <f t="shared" si="1"/>
        <v>Mala Ganancia</v>
      </c>
      <c r="M21" s="13"/>
      <c r="N21" s="16">
        <f t="shared" si="3"/>
        <v>20315.421000000006</v>
      </c>
      <c r="O21" s="17"/>
      <c r="P21" s="20">
        <f t="shared" si="4"/>
        <v>263998.28350000002</v>
      </c>
      <c r="Q21" s="21"/>
    </row>
    <row r="22" spans="1:17" ht="15.75" thickBot="1" x14ac:dyDescent="0.3">
      <c r="A22" s="9" t="s">
        <v>9</v>
      </c>
      <c r="B22" s="1" t="s">
        <v>15</v>
      </c>
      <c r="C22" s="1" t="s">
        <v>20</v>
      </c>
      <c r="D22" s="1" t="s">
        <v>27</v>
      </c>
      <c r="E22" s="1">
        <v>406.76</v>
      </c>
      <c r="F22" s="2">
        <f t="shared" si="0"/>
        <v>1.5502770992636975E-2</v>
      </c>
      <c r="G22" s="3">
        <v>2988.15</v>
      </c>
      <c r="H22" s="3">
        <v>370082.38</v>
      </c>
      <c r="I22" s="3">
        <v>122247.28</v>
      </c>
      <c r="J22" s="4">
        <f t="shared" si="2"/>
        <v>247835.1</v>
      </c>
      <c r="L22" s="1" t="str">
        <f t="shared" si="1"/>
        <v>Mala Ganancia</v>
      </c>
      <c r="M22" s="13"/>
      <c r="N22" s="16">
        <f t="shared" si="3"/>
        <v>260226.85500000001</v>
      </c>
      <c r="O22" s="17"/>
      <c r="P22" s="20">
        <f t="shared" si="4"/>
        <v>100360.37499999997</v>
      </c>
      <c r="Q22" s="21"/>
    </row>
    <row r="23" spans="1:17" ht="15.75" thickBot="1" x14ac:dyDescent="0.3">
      <c r="A23" s="9" t="s">
        <v>13</v>
      </c>
      <c r="B23" s="1" t="s">
        <v>14</v>
      </c>
      <c r="C23" s="1" t="s">
        <v>20</v>
      </c>
      <c r="D23" s="1" t="s">
        <v>27</v>
      </c>
      <c r="E23" s="1">
        <v>406.54</v>
      </c>
      <c r="F23" s="2">
        <f t="shared" si="0"/>
        <v>1.5494386172058798E-2</v>
      </c>
      <c r="G23" s="3">
        <v>1084.6500000000001</v>
      </c>
      <c r="H23" s="3">
        <v>28547.99</v>
      </c>
      <c r="I23" s="3">
        <v>11342.86</v>
      </c>
      <c r="J23" s="4">
        <f t="shared" si="2"/>
        <v>17205.13</v>
      </c>
      <c r="L23" s="1" t="str">
        <f t="shared" si="1"/>
        <v>Mala Ganancia</v>
      </c>
      <c r="M23" s="13"/>
      <c r="N23" s="16">
        <f t="shared" si="3"/>
        <v>18065.386500000001</v>
      </c>
      <c r="O23" s="17"/>
      <c r="P23" s="20">
        <f t="shared" si="4"/>
        <v>315165.86300000001</v>
      </c>
      <c r="Q23" s="21"/>
    </row>
    <row r="24" spans="1:17" ht="15.75" thickBot="1" x14ac:dyDescent="0.3">
      <c r="A24" s="9" t="s">
        <v>9</v>
      </c>
      <c r="B24" s="1" t="s">
        <v>18</v>
      </c>
      <c r="C24" s="1" t="s">
        <v>20</v>
      </c>
      <c r="D24" s="1" t="s">
        <v>28</v>
      </c>
      <c r="E24" s="1">
        <v>404.18</v>
      </c>
      <c r="F24" s="2">
        <f t="shared" si="0"/>
        <v>1.5404439914947421E-2</v>
      </c>
      <c r="G24" s="3">
        <v>2387.02</v>
      </c>
      <c r="H24" s="3">
        <v>964785.74</v>
      </c>
      <c r="I24" s="3">
        <v>328063.77</v>
      </c>
      <c r="J24" s="4">
        <f t="shared" si="2"/>
        <v>636721.97</v>
      </c>
      <c r="L24" s="1" t="str">
        <f t="shared" si="1"/>
        <v>Buena Ganancia</v>
      </c>
      <c r="M24" s="13"/>
      <c r="N24" s="16">
        <f t="shared" si="3"/>
        <v>668558.06849999994</v>
      </c>
      <c r="O24" s="17"/>
      <c r="P24" s="20">
        <f t="shared" si="4"/>
        <v>163831.61350000001</v>
      </c>
      <c r="Q24" s="21"/>
    </row>
    <row r="25" spans="1:17" ht="15.75" thickBot="1" x14ac:dyDescent="0.3">
      <c r="A25" s="9" t="s">
        <v>10</v>
      </c>
      <c r="B25" s="1" t="s">
        <v>16</v>
      </c>
      <c r="C25" s="1" t="s">
        <v>20</v>
      </c>
      <c r="D25" s="1" t="s">
        <v>25</v>
      </c>
      <c r="E25" s="1">
        <v>401.89</v>
      </c>
      <c r="F25" s="2">
        <f t="shared" si="0"/>
        <v>1.5317161555292738E-2</v>
      </c>
      <c r="G25" s="3">
        <v>129.02000000000001</v>
      </c>
      <c r="H25" s="3">
        <v>49839.14</v>
      </c>
      <c r="I25" s="3">
        <v>25949.23</v>
      </c>
      <c r="J25" s="4">
        <f t="shared" si="2"/>
        <v>23889.91</v>
      </c>
      <c r="L25" s="1" t="str">
        <f t="shared" si="1"/>
        <v>Mala Ganancia</v>
      </c>
      <c r="M25" s="13"/>
      <c r="N25" s="16">
        <f t="shared" si="3"/>
        <v>25084.405500000001</v>
      </c>
      <c r="O25" s="17"/>
      <c r="P25" s="20">
        <f t="shared" si="4"/>
        <v>82220.258000000002</v>
      </c>
      <c r="Q25" s="21"/>
    </row>
    <row r="26" spans="1:17" ht="15.75" thickBot="1" x14ac:dyDescent="0.3">
      <c r="A26" s="9" t="s">
        <v>13</v>
      </c>
      <c r="B26" s="1" t="s">
        <v>14</v>
      </c>
      <c r="C26" s="1" t="s">
        <v>20</v>
      </c>
      <c r="D26" s="1" t="s">
        <v>28</v>
      </c>
      <c r="E26" s="1">
        <v>386.71</v>
      </c>
      <c r="F26" s="2">
        <f t="shared" si="0"/>
        <v>1.4738608935398379E-2</v>
      </c>
      <c r="G26" s="3">
        <v>1173.18</v>
      </c>
      <c r="H26" s="3">
        <v>34819.980000000003</v>
      </c>
      <c r="I26" s="3">
        <v>16019.11</v>
      </c>
      <c r="J26" s="4">
        <f t="shared" si="2"/>
        <v>18800.870000000003</v>
      </c>
      <c r="L26" s="1" t="str">
        <f t="shared" si="1"/>
        <v>Mala Ganancia</v>
      </c>
      <c r="M26" s="13"/>
      <c r="N26" s="16">
        <f t="shared" si="3"/>
        <v>19740.913500000002</v>
      </c>
      <c r="O26" s="17"/>
      <c r="P26" s="20">
        <f t="shared" si="4"/>
        <v>21389.801000000003</v>
      </c>
      <c r="Q26" s="21"/>
    </row>
    <row r="27" spans="1:17" ht="15.75" thickBot="1" x14ac:dyDescent="0.3">
      <c r="A27" s="9" t="s">
        <v>11</v>
      </c>
      <c r="B27" s="1" t="s">
        <v>15</v>
      </c>
      <c r="C27" s="1" t="s">
        <v>20</v>
      </c>
      <c r="D27" s="1" t="s">
        <v>25</v>
      </c>
      <c r="E27" s="1">
        <v>386.37</v>
      </c>
      <c r="F27" s="2">
        <f t="shared" si="0"/>
        <v>1.4725650576323012E-2</v>
      </c>
      <c r="G27" s="3">
        <v>616.58000000000004</v>
      </c>
      <c r="H27" s="3">
        <v>149360.34</v>
      </c>
      <c r="I27" s="3">
        <v>60351.87</v>
      </c>
      <c r="J27" s="4">
        <f t="shared" si="2"/>
        <v>89008.47</v>
      </c>
      <c r="L27" s="1" t="str">
        <f t="shared" si="1"/>
        <v>Mala Ganancia</v>
      </c>
      <c r="M27" s="13"/>
      <c r="N27" s="16">
        <f t="shared" si="3"/>
        <v>93458.893500000006</v>
      </c>
      <c r="O27" s="17"/>
      <c r="P27" s="20">
        <f t="shared" si="4"/>
        <v>162283.64550000001</v>
      </c>
      <c r="Q27" s="21"/>
    </row>
    <row r="28" spans="1:17" ht="15.75" thickBot="1" x14ac:dyDescent="0.3">
      <c r="A28" s="9" t="s">
        <v>12</v>
      </c>
      <c r="B28" s="1" t="s">
        <v>18</v>
      </c>
      <c r="C28" s="1" t="s">
        <v>20</v>
      </c>
      <c r="D28" s="1" t="s">
        <v>27</v>
      </c>
      <c r="E28" s="1">
        <v>386.29</v>
      </c>
      <c r="F28" s="2">
        <f t="shared" si="0"/>
        <v>1.4722601550658221E-2</v>
      </c>
      <c r="G28" s="3">
        <v>2310.73</v>
      </c>
      <c r="H28" s="3">
        <v>893582.4</v>
      </c>
      <c r="I28" s="3">
        <v>359575.88</v>
      </c>
      <c r="J28" s="4">
        <f t="shared" si="2"/>
        <v>534006.52</v>
      </c>
      <c r="L28" s="1" t="str">
        <f t="shared" si="1"/>
        <v>Buena Ganancia</v>
      </c>
      <c r="M28" s="13"/>
      <c r="N28" s="16">
        <f t="shared" si="3"/>
        <v>560706.84600000002</v>
      </c>
      <c r="O28" s="17"/>
      <c r="P28" s="20">
        <f t="shared" si="4"/>
        <v>181578.66800000001</v>
      </c>
      <c r="Q28" s="21"/>
    </row>
    <row r="29" spans="1:17" ht="15.75" thickBot="1" x14ac:dyDescent="0.3">
      <c r="A29" s="9" t="s">
        <v>13</v>
      </c>
      <c r="B29" s="1" t="s">
        <v>17</v>
      </c>
      <c r="C29" s="1" t="s">
        <v>20</v>
      </c>
      <c r="D29" s="1" t="s">
        <v>25</v>
      </c>
      <c r="E29" s="1">
        <v>382.92</v>
      </c>
      <c r="F29" s="2">
        <f t="shared" si="0"/>
        <v>1.4594161344528841E-2</v>
      </c>
      <c r="G29" s="3">
        <v>564.79999999999995</v>
      </c>
      <c r="H29" s="3">
        <v>276198.5</v>
      </c>
      <c r="I29" s="3">
        <v>190120.9</v>
      </c>
      <c r="J29" s="4">
        <f t="shared" si="2"/>
        <v>86077.6</v>
      </c>
      <c r="L29" s="1" t="str">
        <f t="shared" si="1"/>
        <v>Mala Ganancia</v>
      </c>
      <c r="M29" s="13"/>
      <c r="N29" s="16">
        <f t="shared" si="3"/>
        <v>90381.48000000001</v>
      </c>
      <c r="O29" s="17"/>
      <c r="P29" s="20">
        <f t="shared" si="4"/>
        <v>81197.155500000008</v>
      </c>
      <c r="Q29" s="21"/>
    </row>
    <row r="30" spans="1:17" ht="15.75" thickBot="1" x14ac:dyDescent="0.3">
      <c r="A30" s="9" t="s">
        <v>9</v>
      </c>
      <c r="B30" s="1" t="s">
        <v>14</v>
      </c>
      <c r="C30" s="1" t="s">
        <v>20</v>
      </c>
      <c r="D30" s="1" t="s">
        <v>26</v>
      </c>
      <c r="E30" s="1">
        <v>382.02</v>
      </c>
      <c r="F30" s="2">
        <f t="shared" si="0"/>
        <v>1.4559859805799925E-2</v>
      </c>
      <c r="G30" s="3">
        <v>2970.55</v>
      </c>
      <c r="H30" s="3">
        <v>478971.48</v>
      </c>
      <c r="I30" s="3">
        <v>169507.88</v>
      </c>
      <c r="J30" s="4">
        <f t="shared" si="2"/>
        <v>309463.59999999998</v>
      </c>
      <c r="L30" s="1" t="str">
        <f t="shared" si="1"/>
        <v>Buena Ganancia</v>
      </c>
      <c r="M30" s="13"/>
      <c r="N30" s="16">
        <f t="shared" si="3"/>
        <v>324936.77999999997</v>
      </c>
      <c r="O30" s="17"/>
      <c r="P30" s="20">
        <f t="shared" si="4"/>
        <v>386307.33500000002</v>
      </c>
      <c r="Q30" s="21"/>
    </row>
    <row r="31" spans="1:17" ht="15.75" thickBot="1" x14ac:dyDescent="0.3">
      <c r="A31" s="9" t="s">
        <v>9</v>
      </c>
      <c r="B31" s="1" t="s">
        <v>15</v>
      </c>
      <c r="C31" s="1" t="s">
        <v>22</v>
      </c>
      <c r="D31" s="1" t="s">
        <v>25</v>
      </c>
      <c r="E31" s="1">
        <v>375.74</v>
      </c>
      <c r="F31" s="2">
        <f t="shared" si="0"/>
        <v>1.4320511291113721E-2</v>
      </c>
      <c r="G31" s="3">
        <v>855.55</v>
      </c>
      <c r="H31" s="3">
        <v>166036.59</v>
      </c>
      <c r="I31" s="3">
        <v>95003</v>
      </c>
      <c r="J31" s="4">
        <f t="shared" si="2"/>
        <v>71033.59</v>
      </c>
      <c r="L31" s="1" t="str">
        <f t="shared" si="1"/>
        <v>Mala Ganancia</v>
      </c>
      <c r="M31" s="13"/>
      <c r="N31" s="16">
        <f t="shared" si="3"/>
        <v>74585.269499999995</v>
      </c>
      <c r="O31" s="17"/>
      <c r="P31" s="20">
        <f t="shared" si="4"/>
        <v>813045.04549999989</v>
      </c>
      <c r="Q31" s="21"/>
    </row>
    <row r="32" spans="1:17" ht="15.75" thickBot="1" x14ac:dyDescent="0.3">
      <c r="A32" s="9" t="s">
        <v>10</v>
      </c>
      <c r="B32" s="1" t="s">
        <v>18</v>
      </c>
      <c r="C32" s="1" t="s">
        <v>22</v>
      </c>
      <c r="D32" s="1" t="s">
        <v>28</v>
      </c>
      <c r="E32" s="1">
        <v>373.59</v>
      </c>
      <c r="F32" s="2">
        <f t="shared" si="0"/>
        <v>1.4238568726372424E-2</v>
      </c>
      <c r="G32" s="3">
        <v>1354.66</v>
      </c>
      <c r="H32" s="3">
        <v>125766.63</v>
      </c>
      <c r="I32" s="3">
        <v>51605.14</v>
      </c>
      <c r="J32" s="4">
        <f t="shared" si="2"/>
        <v>74161.490000000005</v>
      </c>
      <c r="L32" s="1" t="str">
        <f t="shared" si="1"/>
        <v>Mala Ganancia</v>
      </c>
      <c r="M32" s="13"/>
      <c r="N32" s="16">
        <f t="shared" si="3"/>
        <v>77869.564500000008</v>
      </c>
      <c r="O32" s="17"/>
      <c r="P32" s="20">
        <f t="shared" si="4"/>
        <v>34108.591</v>
      </c>
      <c r="Q32" s="21"/>
    </row>
    <row r="33" spans="1:17" ht="15.75" thickBot="1" x14ac:dyDescent="0.3">
      <c r="A33" s="9" t="s">
        <v>12</v>
      </c>
      <c r="B33" s="1" t="s">
        <v>15</v>
      </c>
      <c r="C33" s="1" t="s">
        <v>22</v>
      </c>
      <c r="D33" s="1" t="s">
        <v>26</v>
      </c>
      <c r="E33" s="1">
        <v>364.69</v>
      </c>
      <c r="F33" s="2">
        <f t="shared" si="0"/>
        <v>1.389936462116427E-2</v>
      </c>
      <c r="G33" s="3">
        <v>1117.23</v>
      </c>
      <c r="H33" s="3">
        <v>390024.99</v>
      </c>
      <c r="I33" s="3">
        <v>254107.37</v>
      </c>
      <c r="J33" s="4">
        <f t="shared" si="2"/>
        <v>135917.62</v>
      </c>
      <c r="L33" s="1" t="str">
        <f t="shared" si="1"/>
        <v>Mala Ganancia</v>
      </c>
      <c r="M33" s="13"/>
      <c r="N33" s="16">
        <f t="shared" si="3"/>
        <v>142713.50099999999</v>
      </c>
      <c r="O33" s="17"/>
      <c r="P33" s="20">
        <f t="shared" si="4"/>
        <v>119726.21999999999</v>
      </c>
      <c r="Q33" s="21"/>
    </row>
    <row r="34" spans="1:17" ht="15.75" thickBot="1" x14ac:dyDescent="0.3">
      <c r="A34" s="9" t="s">
        <v>13</v>
      </c>
      <c r="B34" s="1" t="s">
        <v>15</v>
      </c>
      <c r="C34" s="1" t="s">
        <v>22</v>
      </c>
      <c r="D34" s="1" t="s">
        <v>28</v>
      </c>
      <c r="E34" s="1">
        <v>364.38</v>
      </c>
      <c r="F34" s="2">
        <f t="shared" ref="F34:F65" si="5">SUM(E34)/SUM($E$2:$E$101)</f>
        <v>1.3887549646713199E-2</v>
      </c>
      <c r="G34" s="3">
        <v>243.66</v>
      </c>
      <c r="H34" s="3">
        <v>43868.55</v>
      </c>
      <c r="I34" s="3">
        <v>14451.75</v>
      </c>
      <c r="J34" s="4">
        <f t="shared" si="2"/>
        <v>29416.800000000003</v>
      </c>
      <c r="L34" s="1" t="str">
        <f t="shared" ref="L34:L65" si="6">IF(J34&gt;=250000,"Buena Ganancia","Mala Ganancia")</f>
        <v>Mala Ganancia</v>
      </c>
      <c r="M34" s="13"/>
      <c r="N34" s="16">
        <f t="shared" si="3"/>
        <v>30887.640000000003</v>
      </c>
      <c r="O34" s="17"/>
      <c r="P34" s="20">
        <f t="shared" si="4"/>
        <v>134253.20199999999</v>
      </c>
      <c r="Q34" s="21"/>
    </row>
    <row r="35" spans="1:17" ht="15.75" thickBot="1" x14ac:dyDescent="0.3">
      <c r="A35" s="9" t="s">
        <v>10</v>
      </c>
      <c r="B35" s="1" t="s">
        <v>16</v>
      </c>
      <c r="C35" s="1" t="s">
        <v>22</v>
      </c>
      <c r="D35" s="1" t="s">
        <v>28</v>
      </c>
      <c r="E35" s="1">
        <v>364.12</v>
      </c>
      <c r="F35" s="2">
        <f t="shared" si="5"/>
        <v>1.3877640313302625E-2</v>
      </c>
      <c r="G35" s="3">
        <v>694.56</v>
      </c>
      <c r="H35" s="3">
        <v>151803.03</v>
      </c>
      <c r="I35" s="3">
        <v>103577.61</v>
      </c>
      <c r="J35" s="4">
        <f t="shared" ref="J35:J66" si="7">H35-I35</f>
        <v>48225.42</v>
      </c>
      <c r="L35" s="1" t="str">
        <f t="shared" si="6"/>
        <v>Mala Ganancia</v>
      </c>
      <c r="M35" s="13"/>
      <c r="N35" s="16">
        <f t="shared" si="3"/>
        <v>50636.690999999999</v>
      </c>
      <c r="O35" s="17"/>
      <c r="P35" s="20">
        <f t="shared" si="4"/>
        <v>322452.23</v>
      </c>
      <c r="Q35" s="21"/>
    </row>
    <row r="36" spans="1:17" ht="15.75" thickBot="1" x14ac:dyDescent="0.3">
      <c r="A36" s="9" t="s">
        <v>11</v>
      </c>
      <c r="B36" s="1" t="s">
        <v>15</v>
      </c>
      <c r="C36" s="1" t="s">
        <v>22</v>
      </c>
      <c r="D36" s="1" t="s">
        <v>27</v>
      </c>
      <c r="E36" s="1">
        <v>349.1</v>
      </c>
      <c r="F36" s="2">
        <f t="shared" si="5"/>
        <v>1.3305185744737852E-2</v>
      </c>
      <c r="G36" s="3">
        <v>2916.6</v>
      </c>
      <c r="H36" s="3">
        <v>146471.65</v>
      </c>
      <c r="I36" s="3">
        <v>62332.47</v>
      </c>
      <c r="J36" s="4">
        <f t="shared" si="7"/>
        <v>84139.18</v>
      </c>
      <c r="L36" s="1" t="str">
        <f t="shared" si="6"/>
        <v>Mala Ganancia</v>
      </c>
      <c r="M36" s="13"/>
      <c r="N36" s="16">
        <f t="shared" si="3"/>
        <v>88346.138999999996</v>
      </c>
      <c r="O36" s="17"/>
      <c r="P36" s="20">
        <f t="shared" si="4"/>
        <v>135365.73749999999</v>
      </c>
      <c r="Q36" s="21"/>
    </row>
    <row r="37" spans="1:17" ht="15.75" thickBot="1" x14ac:dyDescent="0.3">
      <c r="A37" s="9" t="s">
        <v>11</v>
      </c>
      <c r="B37" s="1" t="s">
        <v>14</v>
      </c>
      <c r="C37" s="1" t="s">
        <v>22</v>
      </c>
      <c r="D37" s="1" t="s">
        <v>25</v>
      </c>
      <c r="E37" s="1">
        <v>346.55</v>
      </c>
      <c r="F37" s="2">
        <f t="shared" si="5"/>
        <v>1.3207998051672594E-2</v>
      </c>
      <c r="G37" s="3">
        <v>1266.1300000000001</v>
      </c>
      <c r="H37" s="3">
        <v>610553.21</v>
      </c>
      <c r="I37" s="3">
        <v>228454.21</v>
      </c>
      <c r="J37" s="4">
        <f t="shared" si="7"/>
        <v>382099</v>
      </c>
      <c r="L37" s="1" t="str">
        <f t="shared" si="6"/>
        <v>Buena Ganancia</v>
      </c>
      <c r="M37" s="13"/>
      <c r="N37" s="16">
        <f t="shared" si="3"/>
        <v>401203.95</v>
      </c>
      <c r="O37" s="17"/>
      <c r="P37" s="20">
        <f t="shared" si="4"/>
        <v>376563.83100000001</v>
      </c>
      <c r="Q37" s="21"/>
    </row>
    <row r="38" spans="1:17" ht="15.75" thickBot="1" x14ac:dyDescent="0.3">
      <c r="A38" s="9" t="s">
        <v>10</v>
      </c>
      <c r="B38" s="1" t="s">
        <v>15</v>
      </c>
      <c r="C38" s="1" t="s">
        <v>22</v>
      </c>
      <c r="D38" s="1" t="s">
        <v>27</v>
      </c>
      <c r="E38" s="1">
        <v>341.88</v>
      </c>
      <c r="F38" s="2">
        <f t="shared" si="5"/>
        <v>1.3030011178490336E-2</v>
      </c>
      <c r="G38" s="3">
        <v>254.64</v>
      </c>
      <c r="H38" s="3">
        <v>48058.21</v>
      </c>
      <c r="I38" s="3">
        <v>19312.66</v>
      </c>
      <c r="J38" s="4">
        <f t="shared" si="7"/>
        <v>28745.55</v>
      </c>
      <c r="L38" s="1" t="str">
        <f t="shared" si="6"/>
        <v>Mala Ganancia</v>
      </c>
      <c r="M38" s="13"/>
      <c r="N38" s="16">
        <f t="shared" si="3"/>
        <v>30182.827499999999</v>
      </c>
      <c r="O38" s="17"/>
      <c r="P38" s="20">
        <f t="shared" si="4"/>
        <v>121008.90999999999</v>
      </c>
      <c r="Q38" s="21"/>
    </row>
    <row r="39" spans="1:17" ht="15.75" thickBot="1" x14ac:dyDescent="0.3">
      <c r="A39" s="9" t="s">
        <v>10</v>
      </c>
      <c r="B39" s="1" t="s">
        <v>18</v>
      </c>
      <c r="C39" s="1" t="s">
        <v>22</v>
      </c>
      <c r="D39" s="1" t="s">
        <v>28</v>
      </c>
      <c r="E39" s="1">
        <v>332.79</v>
      </c>
      <c r="F39" s="2">
        <f t="shared" si="5"/>
        <v>1.26835656373283E-2</v>
      </c>
      <c r="G39" s="3">
        <v>2461.2399999999998</v>
      </c>
      <c r="H39" s="3">
        <v>140389.13</v>
      </c>
      <c r="I39" s="3">
        <v>67223.16</v>
      </c>
      <c r="J39" s="4">
        <f t="shared" si="7"/>
        <v>73165.97</v>
      </c>
      <c r="L39" s="1" t="str">
        <f t="shared" si="6"/>
        <v>Mala Ganancia</v>
      </c>
      <c r="M39" s="13"/>
      <c r="N39" s="16">
        <f t="shared" si="3"/>
        <v>76824.268500000006</v>
      </c>
      <c r="O39" s="17"/>
      <c r="P39" s="20">
        <f t="shared" si="4"/>
        <v>16134.476999999997</v>
      </c>
      <c r="Q39" s="21"/>
    </row>
    <row r="40" spans="1:17" ht="15.75" thickBot="1" x14ac:dyDescent="0.3">
      <c r="A40" s="9" t="s">
        <v>13</v>
      </c>
      <c r="B40" s="1" t="s">
        <v>15</v>
      </c>
      <c r="C40" s="1" t="s">
        <v>22</v>
      </c>
      <c r="D40" s="1" t="s">
        <v>26</v>
      </c>
      <c r="E40" s="1">
        <v>322.76</v>
      </c>
      <c r="F40" s="2">
        <f t="shared" si="5"/>
        <v>1.2301294044604952E-2</v>
      </c>
      <c r="G40" s="3">
        <v>2629.01</v>
      </c>
      <c r="H40" s="3">
        <v>498828.36</v>
      </c>
      <c r="I40" s="3">
        <v>252094.98</v>
      </c>
      <c r="J40" s="4">
        <f t="shared" si="7"/>
        <v>246733.37999999998</v>
      </c>
      <c r="L40" s="1" t="str">
        <f t="shared" si="6"/>
        <v>Mala Ganancia</v>
      </c>
      <c r="M40" s="13"/>
      <c r="N40" s="16">
        <f t="shared" si="3"/>
        <v>259070.04899999997</v>
      </c>
      <c r="O40" s="17"/>
      <c r="P40" s="20">
        <f t="shared" si="4"/>
        <v>105554.71849999999</v>
      </c>
      <c r="Q40" s="21"/>
    </row>
    <row r="41" spans="1:17" ht="15.75" thickBot="1" x14ac:dyDescent="0.3">
      <c r="A41" s="9" t="s">
        <v>9</v>
      </c>
      <c r="B41" s="1" t="s">
        <v>17</v>
      </c>
      <c r="C41" s="1" t="s">
        <v>22</v>
      </c>
      <c r="D41" s="1" t="s">
        <v>28</v>
      </c>
      <c r="E41" s="1">
        <v>322.29000000000002</v>
      </c>
      <c r="F41" s="2">
        <f t="shared" si="5"/>
        <v>1.2283381018824297E-2</v>
      </c>
      <c r="G41" s="3">
        <v>2542.09</v>
      </c>
      <c r="H41" s="3">
        <v>220094.15</v>
      </c>
      <c r="I41" s="3">
        <v>84447.06</v>
      </c>
      <c r="J41" s="4">
        <f t="shared" si="7"/>
        <v>135647.09</v>
      </c>
      <c r="L41" s="1" t="str">
        <f t="shared" si="6"/>
        <v>Mala Ganancia</v>
      </c>
      <c r="M41" s="13"/>
      <c r="N41" s="16">
        <f t="shared" si="3"/>
        <v>142429.44449999998</v>
      </c>
      <c r="O41" s="17"/>
      <c r="P41" s="20">
        <f t="shared" si="4"/>
        <v>737542.34199999983</v>
      </c>
      <c r="Q41" s="21"/>
    </row>
    <row r="42" spans="1:17" ht="15.75" thickBot="1" x14ac:dyDescent="0.3">
      <c r="A42" s="9" t="s">
        <v>13</v>
      </c>
      <c r="B42" s="1" t="s">
        <v>17</v>
      </c>
      <c r="C42" s="1" t="s">
        <v>22</v>
      </c>
      <c r="D42" s="1" t="s">
        <v>27</v>
      </c>
      <c r="E42" s="1">
        <v>322.25</v>
      </c>
      <c r="F42" s="2">
        <f t="shared" si="5"/>
        <v>1.22818565059919E-2</v>
      </c>
      <c r="G42" s="3">
        <v>795.76</v>
      </c>
      <c r="H42" s="3">
        <v>130934.35</v>
      </c>
      <c r="I42" s="3">
        <v>89386.87</v>
      </c>
      <c r="J42" s="4">
        <f t="shared" si="7"/>
        <v>41547.48000000001</v>
      </c>
      <c r="L42" s="1" t="str">
        <f t="shared" si="6"/>
        <v>Mala Ganancia</v>
      </c>
      <c r="M42" s="13"/>
      <c r="N42" s="16">
        <f t="shared" si="3"/>
        <v>43624.854000000014</v>
      </c>
      <c r="O42" s="17"/>
      <c r="P42" s="20">
        <f t="shared" si="4"/>
        <v>350675.16249999986</v>
      </c>
      <c r="Q42" s="21"/>
    </row>
    <row r="43" spans="1:17" ht="15.75" thickBot="1" x14ac:dyDescent="0.3">
      <c r="A43" s="9" t="s">
        <v>10</v>
      </c>
      <c r="B43" s="1" t="s">
        <v>18</v>
      </c>
      <c r="C43" s="1" t="s">
        <v>22</v>
      </c>
      <c r="D43" s="1" t="s">
        <v>25</v>
      </c>
      <c r="E43" s="1">
        <v>321.81</v>
      </c>
      <c r="F43" s="2">
        <f t="shared" si="5"/>
        <v>1.2265086864835543E-2</v>
      </c>
      <c r="G43" s="3">
        <v>1571.93</v>
      </c>
      <c r="H43" s="3">
        <v>710983.94</v>
      </c>
      <c r="I43" s="3">
        <v>463863.49</v>
      </c>
      <c r="J43" s="4">
        <f t="shared" si="7"/>
        <v>247120.44999999995</v>
      </c>
      <c r="L43" s="1" t="str">
        <f t="shared" si="6"/>
        <v>Mala Ganancia</v>
      </c>
      <c r="M43" s="13"/>
      <c r="N43" s="16">
        <f t="shared" si="3"/>
        <v>259476.47249999995</v>
      </c>
      <c r="O43" s="17"/>
      <c r="P43" s="20">
        <f t="shared" si="4"/>
        <v>115481.48699999999</v>
      </c>
      <c r="Q43" s="21"/>
    </row>
    <row r="44" spans="1:17" ht="15.75" thickBot="1" x14ac:dyDescent="0.3">
      <c r="A44" s="9" t="s">
        <v>13</v>
      </c>
      <c r="B44" s="1" t="s">
        <v>15</v>
      </c>
      <c r="C44" s="1" t="s">
        <v>22</v>
      </c>
      <c r="D44" s="1" t="s">
        <v>27</v>
      </c>
      <c r="E44" s="1">
        <v>320.45</v>
      </c>
      <c r="F44" s="2">
        <f t="shared" si="5"/>
        <v>1.2213253428534071E-2</v>
      </c>
      <c r="G44" s="3">
        <v>370.68</v>
      </c>
      <c r="H44" s="3">
        <v>117987.44</v>
      </c>
      <c r="I44" s="3">
        <v>45215.49</v>
      </c>
      <c r="J44" s="4">
        <f t="shared" si="7"/>
        <v>72771.950000000012</v>
      </c>
      <c r="L44" s="1" t="str">
        <f t="shared" si="6"/>
        <v>Mala Ganancia</v>
      </c>
      <c r="M44" s="13"/>
      <c r="N44" s="16">
        <f t="shared" si="3"/>
        <v>76410.547500000015</v>
      </c>
      <c r="O44" s="17"/>
      <c r="P44" s="20">
        <f t="shared" si="4"/>
        <v>264330.413</v>
      </c>
      <c r="Q44" s="21"/>
    </row>
    <row r="45" spans="1:17" ht="15.75" thickBot="1" x14ac:dyDescent="0.3">
      <c r="A45" s="9" t="s">
        <v>9</v>
      </c>
      <c r="B45" s="1" t="s">
        <v>17</v>
      </c>
      <c r="C45" s="1" t="s">
        <v>22</v>
      </c>
      <c r="D45" s="1" t="s">
        <v>29</v>
      </c>
      <c r="E45" s="1">
        <v>318.3</v>
      </c>
      <c r="F45" s="2">
        <f t="shared" si="5"/>
        <v>1.2131310863792776E-2</v>
      </c>
      <c r="G45" s="3">
        <v>382.65</v>
      </c>
      <c r="H45" s="3">
        <v>57458.720000000001</v>
      </c>
      <c r="I45" s="3">
        <v>31751.72</v>
      </c>
      <c r="J45" s="4">
        <f t="shared" si="7"/>
        <v>25707</v>
      </c>
      <c r="L45" s="1" t="str">
        <f t="shared" si="6"/>
        <v>Mala Ganancia</v>
      </c>
      <c r="M45" s="13"/>
      <c r="N45" s="16">
        <f t="shared" si="3"/>
        <v>26992.35</v>
      </c>
      <c r="O45" s="17"/>
      <c r="P45" s="20">
        <f t="shared" si="4"/>
        <v>75049.316000000006</v>
      </c>
      <c r="Q45" s="21"/>
    </row>
    <row r="46" spans="1:17" ht="15.75" thickBot="1" x14ac:dyDescent="0.3">
      <c r="A46" s="9" t="s">
        <v>10</v>
      </c>
      <c r="B46" s="1" t="s">
        <v>16</v>
      </c>
      <c r="C46" s="1" t="s">
        <v>22</v>
      </c>
      <c r="D46" s="1" t="s">
        <v>29</v>
      </c>
      <c r="E46" s="1">
        <v>316.86</v>
      </c>
      <c r="F46" s="2">
        <f t="shared" si="5"/>
        <v>1.2076428401826513E-2</v>
      </c>
      <c r="G46" s="3">
        <v>2322.84</v>
      </c>
      <c r="H46" s="3">
        <v>538527.23</v>
      </c>
      <c r="I46" s="3">
        <v>213685.18</v>
      </c>
      <c r="J46" s="4">
        <f t="shared" si="7"/>
        <v>324842.05</v>
      </c>
      <c r="L46" s="1" t="str">
        <f t="shared" si="6"/>
        <v>Buena Ganancia</v>
      </c>
      <c r="M46" s="13"/>
      <c r="N46" s="16">
        <f t="shared" si="3"/>
        <v>341084.15249999997</v>
      </c>
      <c r="O46" s="17"/>
      <c r="P46" s="20">
        <f t="shared" si="4"/>
        <v>75648.604499999987</v>
      </c>
      <c r="Q46" s="21"/>
    </row>
    <row r="47" spans="1:17" ht="15.75" thickBot="1" x14ac:dyDescent="0.3">
      <c r="A47" s="9" t="s">
        <v>11</v>
      </c>
      <c r="B47" s="1" t="s">
        <v>16</v>
      </c>
      <c r="C47" s="1" t="s">
        <v>22</v>
      </c>
      <c r="D47" s="1" t="s">
        <v>27</v>
      </c>
      <c r="E47" s="1">
        <v>314.02999999999997</v>
      </c>
      <c r="F47" s="2">
        <f t="shared" si="5"/>
        <v>1.196856911893448E-2</v>
      </c>
      <c r="G47" s="3">
        <v>738.58</v>
      </c>
      <c r="H47" s="3">
        <v>354171.27</v>
      </c>
      <c r="I47" s="3">
        <v>134906.13</v>
      </c>
      <c r="J47" s="4">
        <f t="shared" si="7"/>
        <v>219265.14</v>
      </c>
      <c r="L47" s="1" t="str">
        <f t="shared" si="6"/>
        <v>Mala Ganancia</v>
      </c>
      <c r="M47" s="13"/>
      <c r="N47" s="16">
        <f t="shared" si="3"/>
        <v>230228.39700000003</v>
      </c>
      <c r="O47" s="17"/>
      <c r="P47" s="20">
        <f t="shared" si="4"/>
        <v>241441.35050000003</v>
      </c>
      <c r="Q47" s="21"/>
    </row>
    <row r="48" spans="1:17" ht="15.75" thickBot="1" x14ac:dyDescent="0.3">
      <c r="A48" s="9" t="s">
        <v>10</v>
      </c>
      <c r="B48" s="1" t="s">
        <v>18</v>
      </c>
      <c r="C48" s="1" t="s">
        <v>22</v>
      </c>
      <c r="D48" s="1" t="s">
        <v>27</v>
      </c>
      <c r="E48" s="1">
        <v>309.5</v>
      </c>
      <c r="F48" s="2">
        <f t="shared" si="5"/>
        <v>1.179591804066561E-2</v>
      </c>
      <c r="G48" s="3">
        <v>2835.24</v>
      </c>
      <c r="H48" s="3">
        <v>1153262.22</v>
      </c>
      <c r="I48" s="3">
        <v>377684.64</v>
      </c>
      <c r="J48" s="4">
        <f t="shared" si="7"/>
        <v>775577.58</v>
      </c>
      <c r="L48" s="1" t="str">
        <f t="shared" si="6"/>
        <v>Buena Ganancia</v>
      </c>
      <c r="M48" s="13"/>
      <c r="N48" s="16">
        <f t="shared" si="3"/>
        <v>814356.45899999992</v>
      </c>
      <c r="O48" s="17"/>
      <c r="P48" s="20">
        <f t="shared" si="4"/>
        <v>502035.1</v>
      </c>
      <c r="Q48" s="21"/>
    </row>
    <row r="49" spans="1:17" ht="15.75" thickBot="1" x14ac:dyDescent="0.3">
      <c r="A49" s="9" t="s">
        <v>13</v>
      </c>
      <c r="B49" s="1" t="s">
        <v>15</v>
      </c>
      <c r="C49" s="1" t="s">
        <v>22</v>
      </c>
      <c r="D49" s="1" t="s">
        <v>26</v>
      </c>
      <c r="E49" s="1">
        <v>287.2</v>
      </c>
      <c r="F49" s="2">
        <f t="shared" si="5"/>
        <v>1.0946002136604729E-2</v>
      </c>
      <c r="G49" s="3">
        <v>2138.6799999999998</v>
      </c>
      <c r="H49" s="3">
        <v>143312.95000000001</v>
      </c>
      <c r="I49" s="3">
        <v>68648.31</v>
      </c>
      <c r="J49" s="4">
        <f t="shared" si="7"/>
        <v>74664.640000000014</v>
      </c>
      <c r="L49" s="1" t="str">
        <f t="shared" si="6"/>
        <v>Mala Ganancia</v>
      </c>
      <c r="M49" s="13"/>
      <c r="N49" s="16">
        <f t="shared" si="3"/>
        <v>78397.872000000018</v>
      </c>
      <c r="O49" s="17"/>
      <c r="P49" s="20">
        <f t="shared" si="4"/>
        <v>103036.49649999998</v>
      </c>
      <c r="Q49" s="21"/>
    </row>
    <row r="50" spans="1:17" ht="15.75" thickBot="1" x14ac:dyDescent="0.3">
      <c r="A50" s="9" t="s">
        <v>9</v>
      </c>
      <c r="B50" s="1" t="s">
        <v>14</v>
      </c>
      <c r="C50" s="1" t="s">
        <v>21</v>
      </c>
      <c r="D50" s="1" t="s">
        <v>27</v>
      </c>
      <c r="E50" s="1">
        <v>268.63</v>
      </c>
      <c r="F50" s="2">
        <f t="shared" si="5"/>
        <v>1.0238247054164791E-2</v>
      </c>
      <c r="G50" s="3">
        <v>305.14999999999998</v>
      </c>
      <c r="H50" s="3">
        <v>23350.080000000002</v>
      </c>
      <c r="I50" s="3">
        <v>15609.1</v>
      </c>
      <c r="J50" s="4">
        <f t="shared" si="7"/>
        <v>7740.9800000000014</v>
      </c>
      <c r="L50" s="1" t="str">
        <f t="shared" si="6"/>
        <v>Mala Ganancia</v>
      </c>
      <c r="M50" s="13"/>
      <c r="N50" s="16">
        <f t="shared" si="3"/>
        <v>8128.0290000000014</v>
      </c>
      <c r="O50" s="17"/>
      <c r="P50" s="20">
        <f t="shared" si="4"/>
        <v>46841.820999999996</v>
      </c>
      <c r="Q50" s="21"/>
    </row>
    <row r="51" spans="1:17" ht="15.75" thickBot="1" x14ac:dyDescent="0.3">
      <c r="A51" s="9" t="s">
        <v>11</v>
      </c>
      <c r="B51" s="1" t="s">
        <v>16</v>
      </c>
      <c r="C51" s="1" t="s">
        <v>21</v>
      </c>
      <c r="D51" s="1" t="s">
        <v>27</v>
      </c>
      <c r="E51" s="1">
        <v>242.24</v>
      </c>
      <c r="F51" s="2">
        <f t="shared" si="5"/>
        <v>9.2324497129913988E-3</v>
      </c>
      <c r="G51" s="3">
        <v>1461.36</v>
      </c>
      <c r="H51" s="3">
        <v>95441.42</v>
      </c>
      <c r="I51" s="3">
        <v>46461.78</v>
      </c>
      <c r="J51" s="4">
        <f t="shared" si="7"/>
        <v>48979.64</v>
      </c>
      <c r="L51" s="1" t="str">
        <f t="shared" si="6"/>
        <v>Mala Ganancia</v>
      </c>
      <c r="M51" s="13"/>
      <c r="P51" s="20">
        <f t="shared" si="4"/>
        <v>428152.65950000001</v>
      </c>
      <c r="Q51" s="21"/>
    </row>
    <row r="52" spans="1:17" ht="15.75" thickBot="1" x14ac:dyDescent="0.3">
      <c r="A52" s="9" t="s">
        <v>9</v>
      </c>
      <c r="B52" s="1" t="s">
        <v>16</v>
      </c>
      <c r="C52" s="1" t="s">
        <v>21</v>
      </c>
      <c r="D52" s="1" t="s">
        <v>26</v>
      </c>
      <c r="E52" s="1">
        <v>241.88</v>
      </c>
      <c r="F52" s="2">
        <f t="shared" si="5"/>
        <v>9.2187290974998313E-3</v>
      </c>
      <c r="G52" s="3">
        <v>1918.46</v>
      </c>
      <c r="H52" s="3">
        <v>734616.7</v>
      </c>
      <c r="I52" s="3">
        <v>378640.89</v>
      </c>
      <c r="J52" s="4">
        <f t="shared" si="7"/>
        <v>355975.80999999994</v>
      </c>
      <c r="L52" s="1" t="str">
        <f t="shared" si="6"/>
        <v>Buena Ganancia</v>
      </c>
      <c r="M52" s="13"/>
      <c r="P52" s="20">
        <f t="shared" si="4"/>
        <v>509166.11350000009</v>
      </c>
      <c r="Q52" s="21"/>
    </row>
    <row r="53" spans="1:17" ht="15.75" thickBot="1" x14ac:dyDescent="0.3">
      <c r="A53" s="9" t="s">
        <v>10</v>
      </c>
      <c r="B53" s="1" t="s">
        <v>14</v>
      </c>
      <c r="C53" s="1" t="s">
        <v>21</v>
      </c>
      <c r="D53" s="1" t="s">
        <v>29</v>
      </c>
      <c r="E53" s="1">
        <v>233.71</v>
      </c>
      <c r="F53" s="2">
        <f t="shared" si="5"/>
        <v>8.9073473514829082E-3</v>
      </c>
      <c r="G53" s="3">
        <v>2194.44</v>
      </c>
      <c r="H53" s="3">
        <v>64648.2</v>
      </c>
      <c r="I53" s="3">
        <v>39688.769999999997</v>
      </c>
      <c r="J53" s="4">
        <f t="shared" si="7"/>
        <v>24959.43</v>
      </c>
      <c r="L53" s="1" t="str">
        <f t="shared" si="6"/>
        <v>Mala Ganancia</v>
      </c>
      <c r="M53" s="13"/>
    </row>
    <row r="54" spans="1:17" ht="15.75" thickBot="1" x14ac:dyDescent="0.3">
      <c r="A54" s="9" t="s">
        <v>10</v>
      </c>
      <c r="B54" s="1" t="s">
        <v>17</v>
      </c>
      <c r="C54" s="1" t="s">
        <v>21</v>
      </c>
      <c r="D54" s="1" t="s">
        <v>26</v>
      </c>
      <c r="E54" s="1">
        <v>231.84</v>
      </c>
      <c r="F54" s="2">
        <f t="shared" si="5"/>
        <v>8.8360763765683858E-3</v>
      </c>
      <c r="G54" s="3">
        <v>997.91</v>
      </c>
      <c r="H54" s="3">
        <v>420339.65</v>
      </c>
      <c r="I54" s="3">
        <v>208062.9</v>
      </c>
      <c r="J54" s="4">
        <f t="shared" si="7"/>
        <v>212276.75000000003</v>
      </c>
      <c r="L54" s="1" t="str">
        <f t="shared" si="6"/>
        <v>Mala Ganancia</v>
      </c>
      <c r="M54" s="13"/>
    </row>
    <row r="55" spans="1:17" ht="15.75" thickBot="1" x14ac:dyDescent="0.3">
      <c r="A55" s="9" t="s">
        <v>10</v>
      </c>
      <c r="B55" s="1" t="s">
        <v>14</v>
      </c>
      <c r="C55" s="1" t="s">
        <v>21</v>
      </c>
      <c r="D55" s="1" t="s">
        <v>26</v>
      </c>
      <c r="E55" s="1">
        <v>220.11</v>
      </c>
      <c r="F55" s="2">
        <f t="shared" si="5"/>
        <v>8.3890129884681992E-3</v>
      </c>
      <c r="G55" s="3">
        <v>2940.66</v>
      </c>
      <c r="H55" s="3">
        <v>1345793.05</v>
      </c>
      <c r="I55" s="3">
        <v>661070.65</v>
      </c>
      <c r="J55" s="4">
        <f t="shared" si="7"/>
        <v>684722.4</v>
      </c>
      <c r="L55" s="1" t="str">
        <f t="shared" si="6"/>
        <v>Buena Ganancia</v>
      </c>
      <c r="M55" s="13"/>
    </row>
    <row r="56" spans="1:17" ht="15.75" thickBot="1" x14ac:dyDescent="0.3">
      <c r="A56" s="9" t="s">
        <v>13</v>
      </c>
      <c r="B56" s="1" t="s">
        <v>18</v>
      </c>
      <c r="C56" s="1" t="s">
        <v>21</v>
      </c>
      <c r="D56" s="1" t="s">
        <v>25</v>
      </c>
      <c r="E56" s="1">
        <v>218.56</v>
      </c>
      <c r="F56" s="2">
        <f t="shared" si="5"/>
        <v>8.3299381162128469E-3</v>
      </c>
      <c r="G56" s="3">
        <v>1390.37</v>
      </c>
      <c r="H56" s="3">
        <v>65917.440000000002</v>
      </c>
      <c r="I56" s="3">
        <v>29102.32</v>
      </c>
      <c r="J56" s="4">
        <f t="shared" si="7"/>
        <v>36815.120000000003</v>
      </c>
      <c r="L56" s="1" t="str">
        <f t="shared" si="6"/>
        <v>Mala Ganancia</v>
      </c>
      <c r="M56" s="13"/>
    </row>
    <row r="57" spans="1:17" ht="15.75" thickBot="1" x14ac:dyDescent="0.3">
      <c r="A57" s="9" t="s">
        <v>12</v>
      </c>
      <c r="B57" s="1" t="s">
        <v>17</v>
      </c>
      <c r="C57" s="1" t="s">
        <v>21</v>
      </c>
      <c r="D57" s="1" t="s">
        <v>25</v>
      </c>
      <c r="E57" s="1">
        <v>208.68</v>
      </c>
      <c r="F57" s="2">
        <f t="shared" si="5"/>
        <v>7.9533834466109857E-3</v>
      </c>
      <c r="G57" s="3">
        <v>1639.54</v>
      </c>
      <c r="H57" s="3">
        <v>342139.21</v>
      </c>
      <c r="I57" s="3">
        <v>172427.91</v>
      </c>
      <c r="J57" s="4">
        <f t="shared" si="7"/>
        <v>169711.30000000002</v>
      </c>
      <c r="L57" s="1" t="str">
        <f t="shared" si="6"/>
        <v>Mala Ganancia</v>
      </c>
      <c r="M57" s="13"/>
    </row>
    <row r="58" spans="1:17" ht="15.75" thickBot="1" x14ac:dyDescent="0.3">
      <c r="A58" s="9" t="s">
        <v>9</v>
      </c>
      <c r="B58" s="1" t="s">
        <v>15</v>
      </c>
      <c r="C58" s="1" t="s">
        <v>21</v>
      </c>
      <c r="D58" s="1" t="s">
        <v>25</v>
      </c>
      <c r="E58" s="1">
        <v>200.41</v>
      </c>
      <c r="F58" s="2">
        <f t="shared" si="5"/>
        <v>7.6381904185130701E-3</v>
      </c>
      <c r="G58" s="3">
        <v>126.16</v>
      </c>
      <c r="H58" s="3">
        <v>13458.75</v>
      </c>
      <c r="I58" s="3">
        <v>5396.97</v>
      </c>
      <c r="J58" s="4">
        <f t="shared" si="7"/>
        <v>8061.78</v>
      </c>
      <c r="L58" s="1" t="str">
        <f t="shared" si="6"/>
        <v>Mala Ganancia</v>
      </c>
      <c r="M58" s="13"/>
    </row>
    <row r="59" spans="1:17" ht="15.75" thickBot="1" x14ac:dyDescent="0.3">
      <c r="A59" s="9" t="s">
        <v>13</v>
      </c>
      <c r="B59" s="1" t="s">
        <v>15</v>
      </c>
      <c r="C59" s="1" t="s">
        <v>21</v>
      </c>
      <c r="D59" s="1" t="s">
        <v>26</v>
      </c>
      <c r="E59" s="1">
        <v>194.17</v>
      </c>
      <c r="F59" s="2">
        <f t="shared" si="5"/>
        <v>7.400366416659262E-3</v>
      </c>
      <c r="G59" s="3">
        <v>340.69</v>
      </c>
      <c r="H59" s="3">
        <v>65875.820000000007</v>
      </c>
      <c r="I59" s="3">
        <v>41471.74</v>
      </c>
      <c r="J59" s="4">
        <f t="shared" si="7"/>
        <v>24404.080000000009</v>
      </c>
      <c r="L59" s="1" t="str">
        <f t="shared" si="6"/>
        <v>Mala Ganancia</v>
      </c>
      <c r="M59" s="13"/>
    </row>
    <row r="60" spans="1:17" ht="15.75" thickBot="1" x14ac:dyDescent="0.3">
      <c r="A60" s="9" t="s">
        <v>10</v>
      </c>
      <c r="B60" s="1" t="s">
        <v>16</v>
      </c>
      <c r="C60" s="1" t="s">
        <v>21</v>
      </c>
      <c r="D60" s="1" t="s">
        <v>25</v>
      </c>
      <c r="E60" s="1">
        <v>194.07</v>
      </c>
      <c r="F60" s="2">
        <f t="shared" si="5"/>
        <v>7.3965551345782721E-3</v>
      </c>
      <c r="G60" s="3">
        <v>1131.9100000000001</v>
      </c>
      <c r="H60" s="3">
        <v>432412.26</v>
      </c>
      <c r="I60" s="3">
        <v>150887.35999999999</v>
      </c>
      <c r="J60" s="4">
        <f t="shared" si="7"/>
        <v>281524.90000000002</v>
      </c>
      <c r="L60" s="1" t="str">
        <f t="shared" si="6"/>
        <v>Buena Ganancia</v>
      </c>
      <c r="M60" s="13"/>
    </row>
    <row r="61" spans="1:17" ht="15.75" thickBot="1" x14ac:dyDescent="0.3">
      <c r="A61" s="9" t="s">
        <v>12</v>
      </c>
      <c r="B61" s="1" t="s">
        <v>18</v>
      </c>
      <c r="C61" s="1" t="s">
        <v>21</v>
      </c>
      <c r="D61" s="1" t="s">
        <v>28</v>
      </c>
      <c r="E61" s="1">
        <v>193.45</v>
      </c>
      <c r="F61" s="2">
        <f t="shared" si="5"/>
        <v>7.3729251856761305E-3</v>
      </c>
      <c r="G61" s="3">
        <v>2146.66</v>
      </c>
      <c r="H61" s="3">
        <v>939915.08</v>
      </c>
      <c r="I61" s="3">
        <v>469203.76</v>
      </c>
      <c r="J61" s="4">
        <f t="shared" si="7"/>
        <v>470711.31999999995</v>
      </c>
      <c r="L61" s="1" t="str">
        <f t="shared" si="6"/>
        <v>Buena Ganancia</v>
      </c>
      <c r="M61" s="13"/>
    </row>
    <row r="62" spans="1:17" ht="15.75" thickBot="1" x14ac:dyDescent="0.3">
      <c r="A62" s="9" t="s">
        <v>9</v>
      </c>
      <c r="B62" s="1" t="s">
        <v>14</v>
      </c>
      <c r="C62" s="1" t="s">
        <v>21</v>
      </c>
      <c r="D62" s="1" t="s">
        <v>29</v>
      </c>
      <c r="E62" s="1">
        <v>193.36</v>
      </c>
      <c r="F62" s="2">
        <f t="shared" si="5"/>
        <v>7.3694950318032399E-3</v>
      </c>
      <c r="G62" s="3">
        <v>1608.49</v>
      </c>
      <c r="H62" s="3">
        <v>716453.62</v>
      </c>
      <c r="I62" s="3">
        <v>335982.9</v>
      </c>
      <c r="J62" s="4">
        <f t="shared" si="7"/>
        <v>380470.72</v>
      </c>
      <c r="L62" s="1" t="str">
        <f t="shared" si="6"/>
        <v>Buena Ganancia</v>
      </c>
      <c r="M62" s="13"/>
    </row>
    <row r="63" spans="1:17" ht="15.75" thickBot="1" x14ac:dyDescent="0.3">
      <c r="A63" s="9" t="s">
        <v>12</v>
      </c>
      <c r="B63" s="1" t="s">
        <v>15</v>
      </c>
      <c r="C63" s="1" t="s">
        <v>21</v>
      </c>
      <c r="D63" s="1" t="s">
        <v>27</v>
      </c>
      <c r="E63" s="1">
        <v>191.14</v>
      </c>
      <c r="F63" s="2">
        <f t="shared" si="5"/>
        <v>7.2848845696052494E-3</v>
      </c>
      <c r="G63" s="3">
        <v>1837.26</v>
      </c>
      <c r="H63" s="3">
        <v>53574.5</v>
      </c>
      <c r="I63" s="3">
        <v>17047.04</v>
      </c>
      <c r="J63" s="4">
        <f t="shared" si="7"/>
        <v>36527.46</v>
      </c>
      <c r="L63" s="1" t="str">
        <f t="shared" si="6"/>
        <v>Mala Ganancia</v>
      </c>
      <c r="M63" s="13"/>
    </row>
    <row r="64" spans="1:17" ht="15.75" thickBot="1" x14ac:dyDescent="0.3">
      <c r="A64" s="9" t="s">
        <v>12</v>
      </c>
      <c r="B64" s="1" t="s">
        <v>16</v>
      </c>
      <c r="C64" s="1" t="s">
        <v>21</v>
      </c>
      <c r="D64" s="1" t="s">
        <v>26</v>
      </c>
      <c r="E64" s="1">
        <v>189.74</v>
      </c>
      <c r="F64" s="2">
        <f t="shared" si="5"/>
        <v>7.2315266204713837E-3</v>
      </c>
      <c r="G64" s="3">
        <v>2536.31</v>
      </c>
      <c r="H64" s="3">
        <v>484790.29</v>
      </c>
      <c r="I64" s="3">
        <v>207285.27</v>
      </c>
      <c r="J64" s="4">
        <f t="shared" si="7"/>
        <v>277505.02</v>
      </c>
      <c r="L64" s="1" t="str">
        <f t="shared" si="6"/>
        <v>Buena Ganancia</v>
      </c>
      <c r="M64" s="13"/>
    </row>
    <row r="65" spans="1:13" ht="15.75" thickBot="1" x14ac:dyDescent="0.3">
      <c r="A65" s="9" t="s">
        <v>9</v>
      </c>
      <c r="B65" s="1" t="s">
        <v>18</v>
      </c>
      <c r="C65" s="1" t="s">
        <v>21</v>
      </c>
      <c r="D65" s="1" t="s">
        <v>28</v>
      </c>
      <c r="E65" s="1">
        <v>188.73</v>
      </c>
      <c r="F65" s="2">
        <f t="shared" si="5"/>
        <v>7.1930326714533784E-3</v>
      </c>
      <c r="G65" s="3">
        <v>1359.59</v>
      </c>
      <c r="H65" s="3">
        <v>107217.27</v>
      </c>
      <c r="I65" s="3">
        <v>58710.83</v>
      </c>
      <c r="J65" s="4">
        <f t="shared" si="7"/>
        <v>48506.44</v>
      </c>
      <c r="L65" s="1" t="str">
        <f t="shared" si="6"/>
        <v>Mala Ganancia</v>
      </c>
      <c r="M65" s="13"/>
    </row>
    <row r="66" spans="1:13" ht="15.75" thickBot="1" x14ac:dyDescent="0.3">
      <c r="A66" s="9" t="s">
        <v>12</v>
      </c>
      <c r="B66" s="1" t="s">
        <v>14</v>
      </c>
      <c r="C66" s="1" t="s">
        <v>21</v>
      </c>
      <c r="D66" s="1" t="s">
        <v>26</v>
      </c>
      <c r="E66" s="1">
        <v>187.77</v>
      </c>
      <c r="F66" s="2">
        <f t="shared" ref="F66:F97" si="8">SUM(E66)/SUM($E$2:$E$101)</f>
        <v>7.1564443634758706E-3</v>
      </c>
      <c r="G66" s="3">
        <v>2020.8</v>
      </c>
      <c r="H66" s="3">
        <v>672502.03</v>
      </c>
      <c r="I66" s="3">
        <v>207454.56</v>
      </c>
      <c r="J66" s="4">
        <f t="shared" si="7"/>
        <v>465047.47000000003</v>
      </c>
      <c r="L66" s="1" t="str">
        <f t="shared" ref="L66:L101" si="9">IF(J66&gt;=250000,"Buena Ganancia","Mala Ganancia")</f>
        <v>Buena Ganancia</v>
      </c>
      <c r="M66" s="13"/>
    </row>
    <row r="67" spans="1:13" ht="15.75" thickBot="1" x14ac:dyDescent="0.3">
      <c r="A67" s="9" t="s">
        <v>13</v>
      </c>
      <c r="B67" s="1" t="s">
        <v>15</v>
      </c>
      <c r="C67" s="1" t="s">
        <v>21</v>
      </c>
      <c r="D67" s="1" t="s">
        <v>28</v>
      </c>
      <c r="E67" s="1">
        <v>187.29</v>
      </c>
      <c r="F67" s="2">
        <f t="shared" si="8"/>
        <v>7.1381502094871154E-3</v>
      </c>
      <c r="G67" s="3">
        <v>2721.42</v>
      </c>
      <c r="H67" s="3">
        <v>876977.59</v>
      </c>
      <c r="I67" s="3">
        <v>354740.33</v>
      </c>
      <c r="J67" s="4">
        <f t="shared" ref="J67:J98" si="10">H67-I67</f>
        <v>522237.25999999995</v>
      </c>
      <c r="L67" s="1" t="str">
        <f t="shared" si="9"/>
        <v>Buena Ganancia</v>
      </c>
      <c r="M67" s="13"/>
    </row>
    <row r="68" spans="1:13" ht="15.75" thickBot="1" x14ac:dyDescent="0.3">
      <c r="A68" s="9" t="s">
        <v>13</v>
      </c>
      <c r="B68" s="1" t="s">
        <v>18</v>
      </c>
      <c r="C68" s="1" t="s">
        <v>21</v>
      </c>
      <c r="D68" s="1" t="s">
        <v>27</v>
      </c>
      <c r="E68" s="1">
        <v>183.16</v>
      </c>
      <c r="F68" s="2">
        <f t="shared" si="8"/>
        <v>6.9807442595422077E-3</v>
      </c>
      <c r="G68" s="3">
        <v>1594.65</v>
      </c>
      <c r="H68" s="3">
        <v>298662</v>
      </c>
      <c r="I68" s="3">
        <v>149764.37</v>
      </c>
      <c r="J68" s="4">
        <f t="shared" si="10"/>
        <v>148897.63</v>
      </c>
      <c r="L68" s="1" t="str">
        <f t="shared" si="9"/>
        <v>Mala Ganancia</v>
      </c>
      <c r="M68" s="13"/>
    </row>
    <row r="69" spans="1:13" ht="15.75" thickBot="1" x14ac:dyDescent="0.3">
      <c r="A69" s="9" t="s">
        <v>9</v>
      </c>
      <c r="B69" s="1" t="s">
        <v>18</v>
      </c>
      <c r="C69" s="1" t="s">
        <v>21</v>
      </c>
      <c r="D69" s="1" t="s">
        <v>25</v>
      </c>
      <c r="E69" s="1">
        <v>180.96</v>
      </c>
      <c r="F69" s="2">
        <f t="shared" si="8"/>
        <v>6.8968960537604176E-3</v>
      </c>
      <c r="G69" s="3">
        <v>321.60000000000002</v>
      </c>
      <c r="H69" s="3">
        <v>75161.14</v>
      </c>
      <c r="I69" s="3">
        <v>25338.720000000001</v>
      </c>
      <c r="J69" s="4">
        <f t="shared" si="10"/>
        <v>49822.42</v>
      </c>
      <c r="L69" s="1" t="str">
        <f t="shared" si="9"/>
        <v>Mala Ganancia</v>
      </c>
      <c r="M69" s="13"/>
    </row>
    <row r="70" spans="1:13" ht="15.75" thickBot="1" x14ac:dyDescent="0.3">
      <c r="A70" s="9" t="s">
        <v>13</v>
      </c>
      <c r="B70" s="1" t="s">
        <v>14</v>
      </c>
      <c r="C70" s="1" t="s">
        <v>21</v>
      </c>
      <c r="D70" s="1" t="s">
        <v>29</v>
      </c>
      <c r="E70" s="1">
        <v>180.04</v>
      </c>
      <c r="F70" s="2">
        <f t="shared" si="8"/>
        <v>6.8618322586153037E-3</v>
      </c>
      <c r="G70" s="3">
        <v>1581.37</v>
      </c>
      <c r="H70" s="3">
        <v>709133.75</v>
      </c>
      <c r="I70" s="3">
        <v>431240.82</v>
      </c>
      <c r="J70" s="4">
        <f t="shared" si="10"/>
        <v>277892.93</v>
      </c>
      <c r="L70" s="1" t="str">
        <f t="shared" si="9"/>
        <v>Buena Ganancia</v>
      </c>
      <c r="M70" s="13"/>
    </row>
    <row r="71" spans="1:13" ht="15.75" thickBot="1" x14ac:dyDescent="0.3">
      <c r="A71" s="9" t="s">
        <v>13</v>
      </c>
      <c r="B71" s="1" t="s">
        <v>14</v>
      </c>
      <c r="C71" s="1" t="s">
        <v>21</v>
      </c>
      <c r="D71" s="1" t="s">
        <v>28</v>
      </c>
      <c r="E71" s="1">
        <v>164.54</v>
      </c>
      <c r="F71" s="2">
        <f t="shared" si="8"/>
        <v>6.2710835360617759E-3</v>
      </c>
      <c r="G71" s="3">
        <v>2739.44</v>
      </c>
      <c r="H71" s="3">
        <v>288216.48</v>
      </c>
      <c r="I71" s="3">
        <v>182573.98</v>
      </c>
      <c r="J71" s="4">
        <f t="shared" si="10"/>
        <v>105642.49999999997</v>
      </c>
      <c r="L71" s="1" t="str">
        <f t="shared" si="9"/>
        <v>Mala Ganancia</v>
      </c>
      <c r="M71" s="13"/>
    </row>
    <row r="72" spans="1:13" ht="15.75" thickBot="1" x14ac:dyDescent="0.3">
      <c r="A72" s="9" t="s">
        <v>12</v>
      </c>
      <c r="B72" s="1" t="s">
        <v>18</v>
      </c>
      <c r="C72" s="1" t="s">
        <v>21</v>
      </c>
      <c r="D72" s="1" t="s">
        <v>29</v>
      </c>
      <c r="E72" s="1">
        <v>161.24</v>
      </c>
      <c r="F72" s="2">
        <f t="shared" si="8"/>
        <v>6.1453112273890899E-3</v>
      </c>
      <c r="G72" s="3">
        <v>2039.1</v>
      </c>
      <c r="H72" s="3">
        <v>853608.04</v>
      </c>
      <c r="I72" s="3">
        <v>521854.5</v>
      </c>
      <c r="J72" s="4">
        <f t="shared" si="10"/>
        <v>331753.54000000004</v>
      </c>
      <c r="L72" s="1" t="str">
        <f t="shared" si="9"/>
        <v>Buena Ganancia</v>
      </c>
      <c r="M72" s="13"/>
    </row>
    <row r="73" spans="1:13" ht="15.75" thickBot="1" x14ac:dyDescent="0.3">
      <c r="A73" s="9" t="s">
        <v>10</v>
      </c>
      <c r="B73" s="1" t="s">
        <v>15</v>
      </c>
      <c r="C73" s="1" t="s">
        <v>21</v>
      </c>
      <c r="D73" s="1" t="s">
        <v>29</v>
      </c>
      <c r="E73" s="1">
        <v>159.69999999999999</v>
      </c>
      <c r="F73" s="2">
        <f t="shared" si="8"/>
        <v>6.0866174833418352E-3</v>
      </c>
      <c r="G73" s="3">
        <v>1303.8599999999999</v>
      </c>
      <c r="H73" s="3">
        <v>374468.59</v>
      </c>
      <c r="I73" s="3">
        <v>202014.26</v>
      </c>
      <c r="J73" s="4">
        <f t="shared" si="10"/>
        <v>172454.33000000002</v>
      </c>
      <c r="L73" s="1" t="str">
        <f t="shared" si="9"/>
        <v>Mala Ganancia</v>
      </c>
      <c r="M73" s="13"/>
    </row>
    <row r="74" spans="1:13" ht="15.75" thickBot="1" x14ac:dyDescent="0.3">
      <c r="A74" s="9" t="s">
        <v>13</v>
      </c>
      <c r="B74" s="1" t="s">
        <v>18</v>
      </c>
      <c r="C74" s="1" t="s">
        <v>19</v>
      </c>
      <c r="D74" s="1" t="s">
        <v>26</v>
      </c>
      <c r="E74" s="1">
        <v>150.16</v>
      </c>
      <c r="F74" s="2">
        <f t="shared" si="8"/>
        <v>5.723021172815341E-3</v>
      </c>
      <c r="G74" s="3">
        <v>867.67</v>
      </c>
      <c r="H74" s="3">
        <v>157013.56</v>
      </c>
      <c r="I74" s="3">
        <v>70465.919999999998</v>
      </c>
      <c r="J74" s="4">
        <f t="shared" si="10"/>
        <v>86547.64</v>
      </c>
      <c r="L74" s="1" t="str">
        <f t="shared" si="9"/>
        <v>Mala Ganancia</v>
      </c>
      <c r="M74" s="13"/>
    </row>
    <row r="75" spans="1:13" ht="15.75" thickBot="1" x14ac:dyDescent="0.3">
      <c r="A75" s="9" t="s">
        <v>12</v>
      </c>
      <c r="B75" s="1" t="s">
        <v>16</v>
      </c>
      <c r="C75" s="1" t="s">
        <v>19</v>
      </c>
      <c r="D75" s="1" t="s">
        <v>27</v>
      </c>
      <c r="E75" s="1">
        <v>146.78</v>
      </c>
      <c r="F75" s="2">
        <f t="shared" si="8"/>
        <v>5.5941998384778629E-3</v>
      </c>
      <c r="G75" s="3">
        <v>643.16</v>
      </c>
      <c r="H75" s="3">
        <v>71448.639999999999</v>
      </c>
      <c r="I75" s="3">
        <v>48933.06</v>
      </c>
      <c r="J75" s="4">
        <f t="shared" si="10"/>
        <v>22515.58</v>
      </c>
      <c r="L75" s="1" t="str">
        <f t="shared" si="9"/>
        <v>Mala Ganancia</v>
      </c>
      <c r="M75" s="13"/>
    </row>
    <row r="76" spans="1:13" ht="15.75" thickBot="1" x14ac:dyDescent="0.3">
      <c r="A76" s="9" t="s">
        <v>9</v>
      </c>
      <c r="B76" s="1" t="s">
        <v>15</v>
      </c>
      <c r="C76" s="1" t="s">
        <v>19</v>
      </c>
      <c r="D76" s="1" t="s">
        <v>26</v>
      </c>
      <c r="E76" s="1">
        <v>127.33</v>
      </c>
      <c r="F76" s="2">
        <f t="shared" si="8"/>
        <v>4.8529054737252095E-3</v>
      </c>
      <c r="G76" s="3">
        <v>996.18</v>
      </c>
      <c r="H76" s="3">
        <v>473902.75</v>
      </c>
      <c r="I76" s="3">
        <v>303077.86</v>
      </c>
      <c r="J76" s="4">
        <f t="shared" si="10"/>
        <v>170824.89</v>
      </c>
      <c r="L76" s="1" t="str">
        <f t="shared" si="9"/>
        <v>Mala Ganancia</v>
      </c>
      <c r="M76" s="13"/>
    </row>
    <row r="77" spans="1:13" ht="15.75" thickBot="1" x14ac:dyDescent="0.3">
      <c r="A77" s="9" t="s">
        <v>13</v>
      </c>
      <c r="B77" s="1" t="s">
        <v>15</v>
      </c>
      <c r="C77" s="1" t="s">
        <v>19</v>
      </c>
      <c r="D77" s="1" t="s">
        <v>25</v>
      </c>
      <c r="E77" s="1">
        <v>125.84</v>
      </c>
      <c r="F77" s="2">
        <f t="shared" si="8"/>
        <v>4.7961173707184506E-3</v>
      </c>
      <c r="G77" s="3">
        <v>2712.29</v>
      </c>
      <c r="H77" s="3">
        <v>524692.5</v>
      </c>
      <c r="I77" s="3">
        <v>333557.06</v>
      </c>
      <c r="J77" s="4">
        <f t="shared" si="10"/>
        <v>191135.44</v>
      </c>
      <c r="L77" s="1" t="str">
        <f t="shared" si="9"/>
        <v>Mala Ganancia</v>
      </c>
      <c r="M77" s="13"/>
    </row>
    <row r="78" spans="1:13" ht="15.75" thickBot="1" x14ac:dyDescent="0.3">
      <c r="A78" s="9" t="s">
        <v>11</v>
      </c>
      <c r="B78" s="1" t="s">
        <v>16</v>
      </c>
      <c r="C78" s="1" t="s">
        <v>19</v>
      </c>
      <c r="D78" s="1" t="s">
        <v>29</v>
      </c>
      <c r="E78" s="1">
        <v>123.85</v>
      </c>
      <c r="F78" s="2">
        <f t="shared" si="8"/>
        <v>4.7202728573067397E-3</v>
      </c>
      <c r="G78" s="3">
        <v>978.77</v>
      </c>
      <c r="H78" s="3">
        <v>215437.06</v>
      </c>
      <c r="I78" s="3">
        <v>129966.37</v>
      </c>
      <c r="J78" s="4">
        <f t="shared" si="10"/>
        <v>85470.69</v>
      </c>
      <c r="L78" s="1" t="str">
        <f t="shared" si="9"/>
        <v>Mala Ganancia</v>
      </c>
      <c r="M78" s="13"/>
    </row>
    <row r="79" spans="1:13" ht="15.75" thickBot="1" x14ac:dyDescent="0.3">
      <c r="A79" s="9" t="s">
        <v>13</v>
      </c>
      <c r="B79" s="1" t="s">
        <v>18</v>
      </c>
      <c r="C79" s="1" t="s">
        <v>19</v>
      </c>
      <c r="D79" s="1" t="s">
        <v>29</v>
      </c>
      <c r="E79" s="1">
        <v>121.51</v>
      </c>
      <c r="F79" s="2">
        <f t="shared" si="8"/>
        <v>4.6310888566115623E-3</v>
      </c>
      <c r="G79" s="3">
        <v>2233.58</v>
      </c>
      <c r="H79" s="3">
        <v>1019830.29</v>
      </c>
      <c r="I79" s="3">
        <v>613190.99</v>
      </c>
      <c r="J79" s="4">
        <f t="shared" si="10"/>
        <v>406639.30000000005</v>
      </c>
      <c r="L79" s="1" t="str">
        <f t="shared" si="9"/>
        <v>Buena Ganancia</v>
      </c>
      <c r="M79" s="13"/>
    </row>
    <row r="80" spans="1:13" ht="15.75" thickBot="1" x14ac:dyDescent="0.3">
      <c r="A80" s="9" t="s">
        <v>9</v>
      </c>
      <c r="B80" s="1" t="s">
        <v>17</v>
      </c>
      <c r="C80" s="1" t="s">
        <v>19</v>
      </c>
      <c r="D80" s="1" t="s">
        <v>25</v>
      </c>
      <c r="E80" s="1">
        <v>118.73</v>
      </c>
      <c r="F80" s="2">
        <f t="shared" si="8"/>
        <v>4.5251352147600262E-3</v>
      </c>
      <c r="G80" s="3">
        <v>2534</v>
      </c>
      <c r="H80" s="3">
        <v>1243104.3799999999</v>
      </c>
      <c r="I80" s="3">
        <v>387267.49</v>
      </c>
      <c r="J80" s="4">
        <f t="shared" si="10"/>
        <v>855836.8899999999</v>
      </c>
      <c r="L80" s="1" t="str">
        <f t="shared" si="9"/>
        <v>Buena Ganancia</v>
      </c>
      <c r="M80" s="13"/>
    </row>
    <row r="81" spans="1:13" ht="15.75" thickBot="1" x14ac:dyDescent="0.3">
      <c r="A81" s="9" t="s">
        <v>12</v>
      </c>
      <c r="B81" s="1" t="s">
        <v>15</v>
      </c>
      <c r="C81" s="1" t="s">
        <v>19</v>
      </c>
      <c r="D81" s="1" t="s">
        <v>26</v>
      </c>
      <c r="E81" s="1">
        <v>117.04</v>
      </c>
      <c r="F81" s="2">
        <f t="shared" si="8"/>
        <v>4.4607245475912867E-3</v>
      </c>
      <c r="G81" s="3">
        <v>315.94</v>
      </c>
      <c r="H81" s="3">
        <v>57867.57</v>
      </c>
      <c r="I81" s="3">
        <v>21963.79</v>
      </c>
      <c r="J81" s="4">
        <f t="shared" si="10"/>
        <v>35903.78</v>
      </c>
      <c r="L81" s="1" t="str">
        <f t="shared" si="9"/>
        <v>Mala Ganancia</v>
      </c>
      <c r="M81" s="13"/>
    </row>
    <row r="82" spans="1:13" ht="15.75" thickBot="1" x14ac:dyDescent="0.3">
      <c r="A82" s="9" t="s">
        <v>11</v>
      </c>
      <c r="B82" s="1" t="s">
        <v>17</v>
      </c>
      <c r="C82" s="1" t="s">
        <v>19</v>
      </c>
      <c r="D82" s="1" t="s">
        <v>25</v>
      </c>
      <c r="E82" s="1">
        <v>111.09</v>
      </c>
      <c r="F82" s="2">
        <f t="shared" si="8"/>
        <v>4.2339532637723516E-3</v>
      </c>
      <c r="G82" s="3">
        <v>667.82</v>
      </c>
      <c r="H82" s="3">
        <v>249490.87</v>
      </c>
      <c r="I82" s="3">
        <v>123463.27</v>
      </c>
      <c r="J82" s="4">
        <f t="shared" si="10"/>
        <v>126027.59999999999</v>
      </c>
      <c r="L82" s="1" t="str">
        <f t="shared" si="9"/>
        <v>Mala Ganancia</v>
      </c>
      <c r="M82" s="13"/>
    </row>
    <row r="83" spans="1:13" ht="15.75" thickBot="1" x14ac:dyDescent="0.3">
      <c r="A83" s="9" t="s">
        <v>13</v>
      </c>
      <c r="B83" s="1" t="s">
        <v>15</v>
      </c>
      <c r="C83" s="1" t="s">
        <v>19</v>
      </c>
      <c r="D83" s="1" t="s">
        <v>25</v>
      </c>
      <c r="E83" s="1">
        <v>106.68</v>
      </c>
      <c r="F83" s="2">
        <f t="shared" si="8"/>
        <v>4.0658757240006702E-3</v>
      </c>
      <c r="G83" s="3">
        <v>1875.58</v>
      </c>
      <c r="H83" s="3">
        <v>219517.88</v>
      </c>
      <c r="I83" s="3">
        <v>78198.720000000001</v>
      </c>
      <c r="J83" s="4">
        <f t="shared" si="10"/>
        <v>141319.16</v>
      </c>
      <c r="L83" s="1" t="str">
        <f t="shared" si="9"/>
        <v>Mala Ganancia</v>
      </c>
      <c r="M83" s="13"/>
    </row>
    <row r="84" spans="1:13" ht="15.75" thickBot="1" x14ac:dyDescent="0.3">
      <c r="A84" s="9" t="s">
        <v>13</v>
      </c>
      <c r="B84" s="1" t="s">
        <v>18</v>
      </c>
      <c r="C84" s="1" t="s">
        <v>19</v>
      </c>
      <c r="D84" s="1" t="s">
        <v>26</v>
      </c>
      <c r="E84" s="1">
        <v>105.21</v>
      </c>
      <c r="F84" s="2">
        <f t="shared" si="8"/>
        <v>4.0098498774101092E-3</v>
      </c>
      <c r="G84" s="3">
        <v>1215.6400000000001</v>
      </c>
      <c r="H84" s="3">
        <v>566427.46</v>
      </c>
      <c r="I84" s="3">
        <v>227004.06</v>
      </c>
      <c r="J84" s="4">
        <f t="shared" si="10"/>
        <v>339423.39999999997</v>
      </c>
      <c r="L84" s="1" t="str">
        <f t="shared" si="9"/>
        <v>Buena Ganancia</v>
      </c>
      <c r="M84" s="13"/>
    </row>
    <row r="85" spans="1:13" ht="15.75" thickBot="1" x14ac:dyDescent="0.3">
      <c r="A85" s="9" t="s">
        <v>11</v>
      </c>
      <c r="B85" s="1" t="s">
        <v>18</v>
      </c>
      <c r="C85" s="1" t="s">
        <v>19</v>
      </c>
      <c r="D85" s="1" t="s">
        <v>29</v>
      </c>
      <c r="E85" s="1">
        <v>101.6</v>
      </c>
      <c r="F85" s="2">
        <f t="shared" si="8"/>
        <v>3.8722625942863523E-3</v>
      </c>
      <c r="G85" s="3">
        <v>2770.85</v>
      </c>
      <c r="H85" s="3">
        <v>442504.74</v>
      </c>
      <c r="I85" s="3">
        <v>300014.49</v>
      </c>
      <c r="J85" s="4">
        <f t="shared" si="10"/>
        <v>142490.25</v>
      </c>
      <c r="L85" s="1" t="str">
        <f t="shared" si="9"/>
        <v>Mala Ganancia</v>
      </c>
      <c r="M85" s="13"/>
    </row>
    <row r="86" spans="1:13" ht="15.75" thickBot="1" x14ac:dyDescent="0.3">
      <c r="A86" s="9" t="s">
        <v>10</v>
      </c>
      <c r="B86" s="1" t="s">
        <v>17</v>
      </c>
      <c r="C86" s="1" t="s">
        <v>19</v>
      </c>
      <c r="D86" s="1" t="s">
        <v>27</v>
      </c>
      <c r="E86" s="1">
        <v>92.84</v>
      </c>
      <c r="F86" s="2">
        <f t="shared" si="8"/>
        <v>3.5383942839915844E-3</v>
      </c>
      <c r="G86" s="3">
        <v>1899.62</v>
      </c>
      <c r="H86" s="3">
        <v>691689.63</v>
      </c>
      <c r="I86" s="3">
        <v>295306.65000000002</v>
      </c>
      <c r="J86" s="4">
        <f t="shared" si="10"/>
        <v>396382.98</v>
      </c>
      <c r="L86" s="1" t="str">
        <f t="shared" si="9"/>
        <v>Buena Ganancia</v>
      </c>
      <c r="M86" s="13"/>
    </row>
    <row r="87" spans="1:13" ht="15.75" thickBot="1" x14ac:dyDescent="0.3">
      <c r="A87" s="9" t="s">
        <v>9</v>
      </c>
      <c r="B87" s="1" t="s">
        <v>15</v>
      </c>
      <c r="C87" s="1" t="s">
        <v>19</v>
      </c>
      <c r="D87" s="1" t="s">
        <v>28</v>
      </c>
      <c r="E87" s="1">
        <v>86.58</v>
      </c>
      <c r="F87" s="2">
        <f t="shared" si="8"/>
        <v>3.2998080257215785E-3</v>
      </c>
      <c r="G87" s="3">
        <v>596.08000000000004</v>
      </c>
      <c r="H87" s="3">
        <v>206571.51999999999</v>
      </c>
      <c r="I87" s="3">
        <v>79193.72</v>
      </c>
      <c r="J87" s="4">
        <f t="shared" si="10"/>
        <v>127377.79999999999</v>
      </c>
      <c r="L87" s="1" t="str">
        <f t="shared" si="9"/>
        <v>Mala Ganancia</v>
      </c>
      <c r="M87" s="13"/>
    </row>
    <row r="88" spans="1:13" ht="15.75" thickBot="1" x14ac:dyDescent="0.3">
      <c r="A88" s="9" t="s">
        <v>9</v>
      </c>
      <c r="B88" s="1" t="s">
        <v>17</v>
      </c>
      <c r="C88" s="1" t="s">
        <v>19</v>
      </c>
      <c r="D88" s="1" t="s">
        <v>25</v>
      </c>
      <c r="E88" s="1">
        <v>78.86</v>
      </c>
      <c r="F88" s="2">
        <f t="shared" si="8"/>
        <v>3.0055770490691118E-3</v>
      </c>
      <c r="G88" s="3">
        <v>166.62</v>
      </c>
      <c r="H88" s="3">
        <v>52795.21</v>
      </c>
      <c r="I88" s="3">
        <v>35811.550000000003</v>
      </c>
      <c r="J88" s="4">
        <f t="shared" si="10"/>
        <v>16983.659999999996</v>
      </c>
      <c r="L88" s="1" t="str">
        <f t="shared" si="9"/>
        <v>Mala Ganancia</v>
      </c>
      <c r="M88" s="13"/>
    </row>
    <row r="89" spans="1:13" ht="15.75" thickBot="1" x14ac:dyDescent="0.3">
      <c r="A89" s="9" t="s">
        <v>10</v>
      </c>
      <c r="B89" s="1" t="s">
        <v>15</v>
      </c>
      <c r="C89" s="1" t="s">
        <v>19</v>
      </c>
      <c r="D89" s="1" t="s">
        <v>25</v>
      </c>
      <c r="E89" s="1">
        <v>76.52</v>
      </c>
      <c r="F89" s="2">
        <f t="shared" si="8"/>
        <v>2.916393048373934E-3</v>
      </c>
      <c r="G89" s="3">
        <v>2925.67</v>
      </c>
      <c r="H89" s="3">
        <v>194703.34</v>
      </c>
      <c r="I89" s="3">
        <v>83593.11</v>
      </c>
      <c r="J89" s="4">
        <f t="shared" si="10"/>
        <v>111110.23</v>
      </c>
      <c r="L89" s="1" t="str">
        <f t="shared" si="9"/>
        <v>Mala Ganancia</v>
      </c>
      <c r="M89" s="13"/>
    </row>
    <row r="90" spans="1:13" ht="15.75" thickBot="1" x14ac:dyDescent="0.3">
      <c r="A90" s="9" t="s">
        <v>11</v>
      </c>
      <c r="B90" s="1" t="s">
        <v>15</v>
      </c>
      <c r="C90" s="1" t="s">
        <v>19</v>
      </c>
      <c r="D90" s="1" t="s">
        <v>25</v>
      </c>
      <c r="E90" s="1">
        <v>67.010000000000005</v>
      </c>
      <c r="F90" s="2">
        <f t="shared" si="8"/>
        <v>2.5539401224717374E-3</v>
      </c>
      <c r="G90" s="3">
        <v>2908.02</v>
      </c>
      <c r="H90" s="3">
        <v>1168704.1599999999</v>
      </c>
      <c r="I90" s="3">
        <v>392343.8</v>
      </c>
      <c r="J90" s="4">
        <f t="shared" si="10"/>
        <v>776360.35999999987</v>
      </c>
      <c r="L90" s="1" t="str">
        <f t="shared" si="9"/>
        <v>Buena Ganancia</v>
      </c>
      <c r="M90" s="13"/>
    </row>
    <row r="91" spans="1:13" ht="15.75" thickBot="1" x14ac:dyDescent="0.3">
      <c r="A91" s="9" t="s">
        <v>10</v>
      </c>
      <c r="B91" s="1" t="s">
        <v>15</v>
      </c>
      <c r="C91" s="1" t="s">
        <v>19</v>
      </c>
      <c r="D91" s="1" t="s">
        <v>29</v>
      </c>
      <c r="E91" s="1">
        <v>66.55</v>
      </c>
      <c r="F91" s="2">
        <f t="shared" si="8"/>
        <v>2.5364082248991804E-3</v>
      </c>
      <c r="G91" s="3">
        <v>2396.33</v>
      </c>
      <c r="H91" s="3">
        <v>1130468.68</v>
      </c>
      <c r="I91" s="3">
        <v>761336.93</v>
      </c>
      <c r="J91" s="4">
        <f t="shared" si="10"/>
        <v>369131.74999999988</v>
      </c>
      <c r="L91" s="1" t="str">
        <f t="shared" si="9"/>
        <v>Buena Ganancia</v>
      </c>
      <c r="M91" s="13"/>
    </row>
    <row r="92" spans="1:13" ht="15.75" thickBot="1" x14ac:dyDescent="0.3">
      <c r="A92" s="9" t="s">
        <v>10</v>
      </c>
      <c r="B92" s="1" t="s">
        <v>14</v>
      </c>
      <c r="C92" s="1" t="s">
        <v>19</v>
      </c>
      <c r="D92" s="1" t="s">
        <v>28</v>
      </c>
      <c r="E92" s="1">
        <v>65.31</v>
      </c>
      <c r="F92" s="2">
        <f t="shared" si="8"/>
        <v>2.4891483270948985E-3</v>
      </c>
      <c r="G92" s="3">
        <v>783.74</v>
      </c>
      <c r="H92" s="3">
        <v>376759.49</v>
      </c>
      <c r="I92" s="3">
        <v>255200.03</v>
      </c>
      <c r="J92" s="4">
        <f t="shared" si="10"/>
        <v>121559.45999999999</v>
      </c>
      <c r="L92" s="1" t="str">
        <f t="shared" si="9"/>
        <v>Mala Ganancia</v>
      </c>
      <c r="M92" s="13"/>
    </row>
    <row r="93" spans="1:13" ht="15.75" thickBot="1" x14ac:dyDescent="0.3">
      <c r="A93" s="9" t="s">
        <v>10</v>
      </c>
      <c r="B93" s="1" t="s">
        <v>15</v>
      </c>
      <c r="C93" s="1" t="s">
        <v>23</v>
      </c>
      <c r="D93" s="1" t="s">
        <v>26</v>
      </c>
      <c r="E93" s="1">
        <v>57.04</v>
      </c>
      <c r="F93" s="2">
        <f t="shared" si="8"/>
        <v>2.1739552989969838E-3</v>
      </c>
      <c r="G93" s="3">
        <v>2478</v>
      </c>
      <c r="H93" s="3">
        <v>798634.62</v>
      </c>
      <c r="I93" s="3">
        <v>520392.08</v>
      </c>
      <c r="J93" s="4">
        <f t="shared" si="10"/>
        <v>278242.53999999998</v>
      </c>
      <c r="L93" s="1" t="str">
        <f t="shared" si="9"/>
        <v>Buena Ganancia</v>
      </c>
      <c r="M93" s="13"/>
    </row>
    <row r="94" spans="1:13" ht="15.75" thickBot="1" x14ac:dyDescent="0.3">
      <c r="A94" s="9" t="s">
        <v>11</v>
      </c>
      <c r="B94" s="1" t="s">
        <v>18</v>
      </c>
      <c r="C94" s="1" t="s">
        <v>23</v>
      </c>
      <c r="D94" s="1" t="s">
        <v>28</v>
      </c>
      <c r="E94" s="1">
        <v>50.22</v>
      </c>
      <c r="F94" s="2">
        <f t="shared" si="8"/>
        <v>1.9140258610734313E-3</v>
      </c>
      <c r="G94" s="3">
        <v>579.07000000000005</v>
      </c>
      <c r="H94" s="3">
        <v>155555.57</v>
      </c>
      <c r="I94" s="3">
        <v>76556.289999999994</v>
      </c>
      <c r="J94" s="4">
        <f t="shared" si="10"/>
        <v>78999.280000000013</v>
      </c>
      <c r="L94" s="1" t="str">
        <f t="shared" si="9"/>
        <v>Mala Ganancia</v>
      </c>
      <c r="M94" s="13"/>
    </row>
    <row r="95" spans="1:13" ht="15.75" thickBot="1" x14ac:dyDescent="0.3">
      <c r="A95" s="9" t="s">
        <v>13</v>
      </c>
      <c r="B95" s="1" t="s">
        <v>15</v>
      </c>
      <c r="C95" s="1" t="s">
        <v>23</v>
      </c>
      <c r="D95" s="1" t="s">
        <v>25</v>
      </c>
      <c r="E95" s="1">
        <v>47.41</v>
      </c>
      <c r="F95" s="2">
        <f t="shared" si="8"/>
        <v>1.806928834597598E-3</v>
      </c>
      <c r="G95" s="3">
        <v>606.87</v>
      </c>
      <c r="H95" s="3">
        <v>228025.33</v>
      </c>
      <c r="I95" s="3">
        <v>148395.22</v>
      </c>
      <c r="J95" s="4">
        <f t="shared" si="10"/>
        <v>79630.109999999986</v>
      </c>
      <c r="L95" s="1" t="str">
        <f t="shared" si="9"/>
        <v>Mala Ganancia</v>
      </c>
      <c r="M95" s="13"/>
    </row>
    <row r="96" spans="1:13" ht="15.75" thickBot="1" x14ac:dyDescent="0.3">
      <c r="A96" s="9" t="s">
        <v>11</v>
      </c>
      <c r="B96" s="1" t="s">
        <v>16</v>
      </c>
      <c r="C96" s="1" t="s">
        <v>23</v>
      </c>
      <c r="D96" s="1" t="s">
        <v>27</v>
      </c>
      <c r="E96" s="1">
        <v>37.979999999999997</v>
      </c>
      <c r="F96" s="2">
        <f t="shared" si="8"/>
        <v>1.4475249343601935E-3</v>
      </c>
      <c r="G96" s="3">
        <v>1501.83</v>
      </c>
      <c r="H96" s="3">
        <v>484730.65</v>
      </c>
      <c r="I96" s="3">
        <v>230581.86</v>
      </c>
      <c r="J96" s="4">
        <f t="shared" si="10"/>
        <v>254148.79000000004</v>
      </c>
      <c r="L96" s="1" t="str">
        <f t="shared" si="9"/>
        <v>Buena Ganancia</v>
      </c>
      <c r="M96" s="13"/>
    </row>
    <row r="97" spans="1:13" ht="15.75" thickBot="1" x14ac:dyDescent="0.3">
      <c r="A97" s="9" t="s">
        <v>11</v>
      </c>
      <c r="B97" s="1" t="s">
        <v>16</v>
      </c>
      <c r="C97" s="1" t="s">
        <v>23</v>
      </c>
      <c r="D97" s="1" t="s">
        <v>25</v>
      </c>
      <c r="E97" s="1">
        <v>32.56</v>
      </c>
      <c r="F97" s="2">
        <f t="shared" si="8"/>
        <v>1.2409534455705084E-3</v>
      </c>
      <c r="G97" s="3">
        <v>2286.54</v>
      </c>
      <c r="H97" s="3">
        <v>1057479.02</v>
      </c>
      <c r="I97" s="3">
        <v>529021.02</v>
      </c>
      <c r="J97" s="4">
        <f t="shared" si="10"/>
        <v>528458</v>
      </c>
      <c r="L97" s="1" t="str">
        <f t="shared" si="9"/>
        <v>Buena Ganancia</v>
      </c>
      <c r="M97" s="13"/>
    </row>
    <row r="98" spans="1:13" ht="15.75" thickBot="1" x14ac:dyDescent="0.3">
      <c r="A98" s="9" t="s">
        <v>12</v>
      </c>
      <c r="B98" s="1" t="s">
        <v>14</v>
      </c>
      <c r="C98" s="1" t="s">
        <v>23</v>
      </c>
      <c r="D98" s="1" t="s">
        <v>27</v>
      </c>
      <c r="E98" s="1">
        <v>29.68</v>
      </c>
      <c r="F98" s="2">
        <f t="shared" ref="F98:F101" si="11">SUM(E98)/SUM($E$2:$E$101)</f>
        <v>1.1311885216379817E-3</v>
      </c>
      <c r="G98" s="3">
        <v>1160.78</v>
      </c>
      <c r="H98" s="3">
        <v>280769.46999999997</v>
      </c>
      <c r="I98" s="3">
        <v>172310</v>
      </c>
      <c r="J98" s="4">
        <f t="shared" si="10"/>
        <v>108459.46999999997</v>
      </c>
      <c r="L98" s="1" t="str">
        <f t="shared" si="9"/>
        <v>Mala Ganancia</v>
      </c>
      <c r="M98" s="13"/>
    </row>
    <row r="99" spans="1:13" ht="15.75" thickBot="1" x14ac:dyDescent="0.3">
      <c r="A99" s="9" t="s">
        <v>9</v>
      </c>
      <c r="B99" s="1" t="s">
        <v>14</v>
      </c>
      <c r="C99" s="1" t="s">
        <v>23</v>
      </c>
      <c r="D99" s="1" t="s">
        <v>27</v>
      </c>
      <c r="E99" s="1">
        <v>29.46</v>
      </c>
      <c r="F99" s="2">
        <f t="shared" si="11"/>
        <v>1.1228037010598026E-3</v>
      </c>
      <c r="G99" s="3">
        <v>355.7</v>
      </c>
      <c r="H99" s="3">
        <v>71285.84</v>
      </c>
      <c r="I99" s="3">
        <v>21978.66</v>
      </c>
      <c r="J99" s="4">
        <f t="shared" ref="J99:J101" si="12">H99-I99</f>
        <v>49307.179999999993</v>
      </c>
      <c r="L99" s="1" t="str">
        <f t="shared" si="9"/>
        <v>Mala Ganancia</v>
      </c>
      <c r="M99" s="13"/>
    </row>
    <row r="100" spans="1:13" ht="15.75" thickBot="1" x14ac:dyDescent="0.3">
      <c r="A100" s="9" t="s">
        <v>9</v>
      </c>
      <c r="B100" s="1" t="s">
        <v>14</v>
      </c>
      <c r="C100" s="1" t="s">
        <v>23</v>
      </c>
      <c r="D100" s="1" t="s">
        <v>27</v>
      </c>
      <c r="E100" s="1">
        <v>29.16</v>
      </c>
      <c r="F100" s="2">
        <f t="shared" si="11"/>
        <v>1.1113698548168311E-3</v>
      </c>
      <c r="G100" s="3">
        <v>2429.64</v>
      </c>
      <c r="H100" s="3">
        <v>987745.85</v>
      </c>
      <c r="I100" s="3">
        <v>537058.84</v>
      </c>
      <c r="J100" s="4">
        <f t="shared" si="12"/>
        <v>450687.01</v>
      </c>
      <c r="L100" s="1" t="str">
        <f t="shared" si="9"/>
        <v>Buena Ganancia</v>
      </c>
      <c r="M100" s="13"/>
    </row>
    <row r="101" spans="1:13" ht="15.75" thickBot="1" x14ac:dyDescent="0.3">
      <c r="A101" s="9" t="s">
        <v>10</v>
      </c>
      <c r="B101" s="1" t="s">
        <v>16</v>
      </c>
      <c r="C101" s="1" t="s">
        <v>23</v>
      </c>
      <c r="D101" s="1" t="s">
        <v>28</v>
      </c>
      <c r="E101" s="1">
        <v>26.32</v>
      </c>
      <c r="F101" s="2">
        <f t="shared" si="11"/>
        <v>1.0031294437167007E-3</v>
      </c>
      <c r="G101" s="3">
        <v>1945.14</v>
      </c>
      <c r="H101" s="3">
        <v>821880</v>
      </c>
      <c r="I101" s="3">
        <v>285915.67</v>
      </c>
      <c r="J101" s="4">
        <f t="shared" si="12"/>
        <v>535964.33000000007</v>
      </c>
      <c r="L101" s="1" t="str">
        <f t="shared" si="9"/>
        <v>Buena Ganancia</v>
      </c>
      <c r="M101" s="13"/>
    </row>
    <row r="102" spans="1:13" ht="15.75" thickBot="1" x14ac:dyDescent="0.3"/>
    <row r="103" spans="1:13" ht="15.75" thickBot="1" x14ac:dyDescent="0.3">
      <c r="E103" s="12" t="s">
        <v>33</v>
      </c>
    </row>
    <row r="104" spans="1:13" ht="15.75" thickBot="1" x14ac:dyDescent="0.3">
      <c r="E104" s="1">
        <f>SUM(E2:E103)</f>
        <v>26237.890000000014</v>
      </c>
    </row>
  </sheetData>
  <sortState ref="C2:C101">
    <sortCondition ref="C2:C101" customList="enero,febrero,marzo,abril,mayo,junio,julio,agosto,septiembre,octubre,noviembre,diciembre"/>
  </sortState>
  <mergeCells count="107">
    <mergeCell ref="P52:Q52"/>
    <mergeCell ref="P43:Q43"/>
    <mergeCell ref="P44:Q44"/>
    <mergeCell ref="P45:Q45"/>
    <mergeCell ref="P46:Q46"/>
    <mergeCell ref="P47:Q47"/>
    <mergeCell ref="P48:Q48"/>
    <mergeCell ref="P49:Q49"/>
    <mergeCell ref="P50:Q50"/>
    <mergeCell ref="P51:Q51"/>
    <mergeCell ref="P34:Q34"/>
    <mergeCell ref="P35:Q35"/>
    <mergeCell ref="P36:Q36"/>
    <mergeCell ref="P37:Q37"/>
    <mergeCell ref="P38:Q38"/>
    <mergeCell ref="P39:Q39"/>
    <mergeCell ref="P40:Q40"/>
    <mergeCell ref="P41:Q41"/>
    <mergeCell ref="P42:Q42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S2:T2"/>
    <mergeCell ref="S11:T11"/>
    <mergeCell ref="S12:T12"/>
    <mergeCell ref="S14:T14"/>
    <mergeCell ref="S15:T15"/>
    <mergeCell ref="P10:Q10"/>
    <mergeCell ref="P11:Q11"/>
    <mergeCell ref="P12:Q12"/>
    <mergeCell ref="P13:Q13"/>
    <mergeCell ref="P14:Q14"/>
    <mergeCell ref="P15:Q15"/>
    <mergeCell ref="P1:Q1"/>
    <mergeCell ref="P2:Q2"/>
    <mergeCell ref="P3:Q3"/>
    <mergeCell ref="P4:Q4"/>
    <mergeCell ref="P5:Q5"/>
    <mergeCell ref="P6:Q6"/>
    <mergeCell ref="P7:Q7"/>
    <mergeCell ref="P8:Q8"/>
    <mergeCell ref="P9:Q9"/>
    <mergeCell ref="N1:O1"/>
    <mergeCell ref="N2:O2"/>
    <mergeCell ref="N3:O3"/>
    <mergeCell ref="N4:O4"/>
    <mergeCell ref="N5:O5"/>
    <mergeCell ref="N6:O6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46:O46"/>
    <mergeCell ref="N47:O47"/>
    <mergeCell ref="N48:O48"/>
    <mergeCell ref="N49:O49"/>
    <mergeCell ref="N50:O50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22:O22"/>
    <mergeCell ref="N21:O21"/>
    <mergeCell ref="N20:O20"/>
    <mergeCell ref="N19:O19"/>
    <mergeCell ref="N42:O42"/>
    <mergeCell ref="N43:O43"/>
    <mergeCell ref="N44:O44"/>
    <mergeCell ref="N45:O45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2025-05-16T03:37:05Z</dcterms:created>
  <dcterms:modified xsi:type="dcterms:W3CDTF">2025-05-16T21:48:44Z</dcterms:modified>
</cp:coreProperties>
</file>