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estero\Documents\LUJI\7º A\"/>
    </mc:Choice>
  </mc:AlternateContent>
  <bookViews>
    <workbookView xWindow="0" yWindow="0" windowWidth="19200" windowHeight="7515" activeTab="1"/>
  </bookViews>
  <sheets>
    <sheet name="Hoja1" sheetId="1" r:id="rId1"/>
    <sheet name="Hoja2" sheetId="2" r:id="rId2"/>
  </sheets>
  <definedNames>
    <definedName name="_xlnm._FilterDatabase" localSheetId="1" hidden="1">Hoja2!$B$135:$J$258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6" i="2" l="1"/>
  <c r="E257" i="2" s="1"/>
  <c r="E258" i="2" s="1"/>
  <c r="G255" i="2"/>
  <c r="G254" i="2"/>
  <c r="H254" i="2" s="1"/>
  <c r="G253" i="2"/>
  <c r="G252" i="2"/>
  <c r="G251" i="2"/>
  <c r="G250" i="2"/>
  <c r="G249" i="2"/>
  <c r="G248" i="2"/>
  <c r="G247" i="2"/>
  <c r="G246" i="2"/>
  <c r="G245" i="2"/>
  <c r="G244" i="2"/>
  <c r="G243" i="2"/>
  <c r="G242" i="2"/>
  <c r="H242" i="2" s="1"/>
  <c r="G241" i="2"/>
  <c r="G240" i="2"/>
  <c r="G239" i="2"/>
  <c r="G238" i="2"/>
  <c r="G237" i="2"/>
  <c r="G236" i="2"/>
  <c r="G235" i="2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G226" i="2"/>
  <c r="H226" i="2" s="1"/>
  <c r="G225" i="2"/>
  <c r="G224" i="2"/>
  <c r="G223" i="2"/>
  <c r="G222" i="2"/>
  <c r="G221" i="2"/>
  <c r="G220" i="2"/>
  <c r="H220" i="2" s="1"/>
  <c r="G219" i="2"/>
  <c r="G218" i="2"/>
  <c r="G217" i="2"/>
  <c r="G216" i="2"/>
  <c r="G215" i="2"/>
  <c r="H215" i="2" s="1"/>
  <c r="G214" i="2"/>
  <c r="G213" i="2"/>
  <c r="G212" i="2"/>
  <c r="G211" i="2"/>
  <c r="G210" i="2"/>
  <c r="G209" i="2"/>
  <c r="G208" i="2"/>
  <c r="H208" i="2" s="1"/>
  <c r="G207" i="2"/>
  <c r="H207" i="2" s="1"/>
  <c r="G206" i="2"/>
  <c r="G205" i="2"/>
  <c r="H205" i="2" s="1"/>
  <c r="G204" i="2"/>
  <c r="G203" i="2"/>
  <c r="G202" i="2"/>
  <c r="G201" i="2"/>
  <c r="G200" i="2"/>
  <c r="G199" i="2"/>
  <c r="G198" i="2"/>
  <c r="G197" i="2"/>
  <c r="G196" i="2"/>
  <c r="G195" i="2"/>
  <c r="H195" i="2" s="1"/>
  <c r="G194" i="2"/>
  <c r="G193" i="2"/>
  <c r="G192" i="2"/>
  <c r="G191" i="2"/>
  <c r="H191" i="2" s="1"/>
  <c r="G190" i="2"/>
  <c r="G189" i="2"/>
  <c r="G188" i="2"/>
  <c r="G187" i="2"/>
  <c r="G186" i="2"/>
  <c r="G185" i="2"/>
  <c r="G184" i="2"/>
  <c r="G183" i="2"/>
  <c r="G182" i="2"/>
  <c r="G181" i="2"/>
  <c r="I181" i="2" s="1"/>
  <c r="G180" i="2"/>
  <c r="I180" i="2" s="1"/>
  <c r="G179" i="2"/>
  <c r="H179" i="2" s="1"/>
  <c r="G178" i="2"/>
  <c r="G177" i="2"/>
  <c r="G176" i="2"/>
  <c r="G175" i="2"/>
  <c r="G174" i="2"/>
  <c r="G173" i="2"/>
  <c r="G172" i="2"/>
  <c r="G171" i="2"/>
  <c r="G170" i="2"/>
  <c r="G169" i="2"/>
  <c r="H169" i="2" s="1"/>
  <c r="G168" i="2"/>
  <c r="I168" i="2" s="1"/>
  <c r="G167" i="2"/>
  <c r="G166" i="2"/>
  <c r="G165" i="2"/>
  <c r="G164" i="2"/>
  <c r="G163" i="2"/>
  <c r="G162" i="2"/>
  <c r="H162" i="2" s="1"/>
  <c r="G161" i="2"/>
  <c r="G160" i="2"/>
  <c r="H160" i="2" s="1"/>
  <c r="G159" i="2"/>
  <c r="H159" i="2" s="1"/>
  <c r="G158" i="2"/>
  <c r="H158" i="2" s="1"/>
  <c r="G157" i="2"/>
  <c r="H157" i="2" s="1"/>
  <c r="G156" i="2"/>
  <c r="I156" i="2" s="1"/>
  <c r="G155" i="2"/>
  <c r="I155" i="2" s="1"/>
  <c r="G154" i="2"/>
  <c r="I154" i="2" s="1"/>
  <c r="G153" i="2"/>
  <c r="H153" i="2" s="1"/>
  <c r="G152" i="2"/>
  <c r="I152" i="2" s="1"/>
  <c r="G151" i="2"/>
  <c r="I151" i="2" s="1"/>
  <c r="G150" i="2"/>
  <c r="I150" i="2" s="1"/>
  <c r="G149" i="2"/>
  <c r="H149" i="2" s="1"/>
  <c r="G148" i="2"/>
  <c r="I148" i="2" s="1"/>
  <c r="G147" i="2"/>
  <c r="G146" i="2"/>
  <c r="G145" i="2"/>
  <c r="G144" i="2"/>
  <c r="G143" i="2"/>
  <c r="G142" i="2"/>
  <c r="I142" i="2" s="1"/>
  <c r="G141" i="2"/>
  <c r="H141" i="2" s="1"/>
  <c r="G140" i="2"/>
  <c r="G139" i="2"/>
  <c r="H138" i="2"/>
  <c r="G137" i="2"/>
  <c r="H137" i="2" s="1"/>
  <c r="G136" i="2"/>
  <c r="H154" i="2" l="1"/>
  <c r="H156" i="2"/>
  <c r="H150" i="2"/>
  <c r="I207" i="2"/>
  <c r="I229" i="2"/>
  <c r="H152" i="2"/>
  <c r="H148" i="2"/>
  <c r="I149" i="2"/>
  <c r="I153" i="2"/>
  <c r="I157" i="2"/>
  <c r="I230" i="2"/>
  <c r="I233" i="2"/>
  <c r="H151" i="2"/>
  <c r="H155" i="2"/>
  <c r="H168" i="2"/>
  <c r="I137" i="2"/>
  <c r="H199" i="2"/>
  <c r="H246" i="2"/>
  <c r="I144" i="2"/>
  <c r="H147" i="2"/>
  <c r="I177" i="2"/>
  <c r="I189" i="2"/>
  <c r="I193" i="2"/>
  <c r="I197" i="2"/>
  <c r="H206" i="2"/>
  <c r="H219" i="2"/>
  <c r="I224" i="2"/>
  <c r="I228" i="2"/>
  <c r="I232" i="2"/>
  <c r="I244" i="2"/>
  <c r="H176" i="2"/>
  <c r="H180" i="2"/>
  <c r="H181" i="2"/>
  <c r="H182" i="2"/>
  <c r="H188" i="2"/>
  <c r="H192" i="2"/>
  <c r="H196" i="2"/>
  <c r="I217" i="2"/>
  <c r="H227" i="2"/>
  <c r="I231" i="2"/>
  <c r="H243" i="2"/>
  <c r="H247" i="2"/>
  <c r="H253" i="2"/>
  <c r="I176" i="2"/>
  <c r="I188" i="2"/>
  <c r="I192" i="2"/>
  <c r="I196" i="2"/>
  <c r="I243" i="2"/>
  <c r="I253" i="2"/>
  <c r="H139" i="2"/>
  <c r="H170" i="2"/>
  <c r="H171" i="2"/>
  <c r="H172" i="2"/>
  <c r="H178" i="2"/>
  <c r="H190" i="2"/>
  <c r="I191" i="2"/>
  <c r="H194" i="2"/>
  <c r="I195" i="2"/>
  <c r="H198" i="2"/>
  <c r="I205" i="2"/>
  <c r="H218" i="2"/>
  <c r="H225" i="2"/>
  <c r="I226" i="2"/>
  <c r="I242" i="2"/>
  <c r="H245" i="2"/>
  <c r="H255" i="2"/>
  <c r="H140" i="2"/>
  <c r="I139" i="2"/>
  <c r="I170" i="2"/>
  <c r="I171" i="2"/>
  <c r="H177" i="2"/>
  <c r="I178" i="2"/>
  <c r="H189" i="2"/>
  <c r="I190" i="2"/>
  <c r="H193" i="2"/>
  <c r="I194" i="2"/>
  <c r="H197" i="2"/>
  <c r="H217" i="2"/>
  <c r="I218" i="2"/>
  <c r="H224" i="2"/>
  <c r="I225" i="2"/>
  <c r="H244" i="2"/>
  <c r="I245" i="2"/>
  <c r="I164" i="2"/>
  <c r="I166" i="2"/>
  <c r="I185" i="2"/>
  <c r="H203" i="2"/>
  <c r="I236" i="2"/>
  <c r="I240" i="2"/>
  <c r="H240" i="2"/>
  <c r="H252" i="2"/>
  <c r="H143" i="2"/>
  <c r="H164" i="2"/>
  <c r="H166" i="2"/>
  <c r="H173" i="2"/>
  <c r="I162" i="2"/>
  <c r="I201" i="2"/>
  <c r="H201" i="2"/>
  <c r="I209" i="2"/>
  <c r="H209" i="2"/>
  <c r="I211" i="2"/>
  <c r="H211" i="2"/>
  <c r="H213" i="2"/>
  <c r="I238" i="2"/>
  <c r="G256" i="2"/>
  <c r="H136" i="2"/>
  <c r="H146" i="2"/>
  <c r="I160" i="2"/>
  <c r="H175" i="2"/>
  <c r="H183" i="2"/>
  <c r="H185" i="2"/>
  <c r="H187" i="2"/>
  <c r="I214" i="2"/>
  <c r="H222" i="2"/>
  <c r="H236" i="2"/>
  <c r="H238" i="2"/>
  <c r="H241" i="2"/>
  <c r="I249" i="2"/>
  <c r="H249" i="2"/>
  <c r="H142" i="2"/>
  <c r="H145" i="2"/>
  <c r="I146" i="2"/>
  <c r="I159" i="2"/>
  <c r="I163" i="2"/>
  <c r="I165" i="2"/>
  <c r="I174" i="2"/>
  <c r="I184" i="2"/>
  <c r="I186" i="2"/>
  <c r="I200" i="2"/>
  <c r="H200" i="2"/>
  <c r="I202" i="2"/>
  <c r="H202" i="2"/>
  <c r="H204" i="2"/>
  <c r="I210" i="2"/>
  <c r="H210" i="2"/>
  <c r="I212" i="2"/>
  <c r="H212" i="2"/>
  <c r="H214" i="2"/>
  <c r="H216" i="2"/>
  <c r="I237" i="2"/>
  <c r="I239" i="2"/>
  <c r="I250" i="2"/>
  <c r="H250" i="2"/>
  <c r="H144" i="2"/>
  <c r="I145" i="2"/>
  <c r="H161" i="2"/>
  <c r="H163" i="2"/>
  <c r="H165" i="2"/>
  <c r="H167" i="2"/>
  <c r="H174" i="2"/>
  <c r="H184" i="2"/>
  <c r="H186" i="2"/>
  <c r="I215" i="2"/>
  <c r="I221" i="2"/>
  <c r="H221" i="2"/>
  <c r="H223" i="2"/>
  <c r="H235" i="2"/>
  <c r="H237" i="2"/>
  <c r="H239" i="2"/>
  <c r="I251" i="2"/>
  <c r="H251" i="2"/>
  <c r="H248" i="2"/>
  <c r="H13" i="2" l="1"/>
  <c r="G94" i="2" l="1"/>
  <c r="G109" i="2"/>
  <c r="G42" i="2"/>
  <c r="G15" i="2"/>
  <c r="G18" i="2"/>
  <c r="G57" i="2"/>
  <c r="H42" i="2" l="1"/>
  <c r="H109" i="2"/>
  <c r="H15" i="2"/>
  <c r="H57" i="2"/>
  <c r="H18" i="2"/>
  <c r="H94" i="2"/>
  <c r="G107" i="2"/>
  <c r="G108" i="2"/>
  <c r="G87" i="2"/>
  <c r="G121" i="2"/>
  <c r="G88" i="2"/>
  <c r="G127" i="2"/>
  <c r="G89" i="2"/>
  <c r="G92" i="2"/>
  <c r="G40" i="2"/>
  <c r="G11" i="2"/>
  <c r="G20" i="2"/>
  <c r="G23" i="2"/>
  <c r="G41" i="2"/>
  <c r="G12" i="2"/>
  <c r="G21" i="2"/>
  <c r="G126" i="2"/>
  <c r="G36" i="2"/>
  <c r="G39" i="2"/>
  <c r="G22" i="2"/>
  <c r="G33" i="2"/>
  <c r="G58" i="2"/>
  <c r="G70" i="2"/>
  <c r="G55" i="2"/>
  <c r="G74" i="2"/>
  <c r="G56" i="2"/>
  <c r="G119" i="2"/>
  <c r="G125" i="2"/>
  <c r="G118" i="2"/>
  <c r="G124" i="2"/>
  <c r="G115" i="2"/>
  <c r="G86" i="2"/>
  <c r="G120" i="2"/>
  <c r="G80" i="2"/>
  <c r="G90" i="2"/>
  <c r="G84" i="2"/>
  <c r="G85" i="2"/>
  <c r="G93" i="2"/>
  <c r="G117" i="2"/>
  <c r="G43" i="2"/>
  <c r="G24" i="2"/>
  <c r="G14" i="2"/>
  <c r="G46" i="2"/>
  <c r="G37" i="2"/>
  <c r="G16" i="2"/>
  <c r="G53" i="2"/>
  <c r="G62" i="2"/>
  <c r="G73" i="2"/>
  <c r="G78" i="2"/>
  <c r="G116" i="2"/>
  <c r="G98" i="2"/>
  <c r="G100" i="2"/>
  <c r="G113" i="2"/>
  <c r="G103" i="2"/>
  <c r="G123" i="2"/>
  <c r="G112" i="2"/>
  <c r="G101" i="2"/>
  <c r="G31" i="2"/>
  <c r="G29" i="2"/>
  <c r="G48" i="2"/>
  <c r="G26" i="2"/>
  <c r="G28" i="2"/>
  <c r="G64" i="2"/>
  <c r="G50" i="2"/>
  <c r="G52" i="2"/>
  <c r="G51" i="2"/>
  <c r="G68" i="2"/>
  <c r="G60" i="2"/>
  <c r="G75" i="2"/>
  <c r="G81" i="2"/>
  <c r="G91" i="2"/>
  <c r="G111" i="2"/>
  <c r="G122" i="2"/>
  <c r="G83" i="2"/>
  <c r="G96" i="2"/>
  <c r="G32" i="2"/>
  <c r="G47" i="2"/>
  <c r="G17" i="2"/>
  <c r="G38" i="2"/>
  <c r="G27" i="2"/>
  <c r="G35" i="2"/>
  <c r="G25" i="2"/>
  <c r="G45" i="2"/>
  <c r="G30" i="2"/>
  <c r="G76" i="2"/>
  <c r="G61" i="2"/>
  <c r="G66" i="2"/>
  <c r="G77" i="2"/>
  <c r="G71" i="2"/>
  <c r="G79" i="2"/>
  <c r="G72" i="2"/>
  <c r="G63" i="2"/>
  <c r="G128" i="2"/>
  <c r="G106" i="2"/>
  <c r="G114" i="2"/>
  <c r="G105" i="2"/>
  <c r="G104" i="2"/>
  <c r="G110" i="2"/>
  <c r="G99" i="2"/>
  <c r="G97" i="2"/>
  <c r="G95" i="2"/>
  <c r="G129" i="2"/>
  <c r="G130" i="2"/>
  <c r="G102" i="2"/>
  <c r="G69" i="2"/>
  <c r="G54" i="2"/>
  <c r="G65" i="2"/>
  <c r="G82" i="2"/>
  <c r="G67" i="2"/>
  <c r="G49" i="2"/>
  <c r="G44" i="2"/>
  <c r="G34" i="2"/>
  <c r="G19" i="2"/>
  <c r="G59" i="2"/>
  <c r="I34" i="2" l="1"/>
  <c r="H102" i="2"/>
  <c r="H97" i="2"/>
  <c r="I105" i="2"/>
  <c r="I77" i="2"/>
  <c r="I30" i="2"/>
  <c r="I27" i="2"/>
  <c r="I111" i="2"/>
  <c r="H50" i="2"/>
  <c r="I112" i="2"/>
  <c r="I100" i="2"/>
  <c r="I37" i="2"/>
  <c r="I125" i="2"/>
  <c r="H22" i="2"/>
  <c r="I87" i="2"/>
  <c r="H130" i="2"/>
  <c r="I99" i="2"/>
  <c r="I66" i="2"/>
  <c r="I45" i="2"/>
  <c r="I68" i="2"/>
  <c r="H123" i="2"/>
  <c r="H62" i="2"/>
  <c r="I46" i="2"/>
  <c r="I117" i="2"/>
  <c r="I39" i="2"/>
  <c r="I12" i="2"/>
  <c r="H11" i="2"/>
  <c r="I59" i="2"/>
  <c r="I49" i="2"/>
  <c r="H54" i="2"/>
  <c r="H129" i="2"/>
  <c r="H110" i="2"/>
  <c r="I106" i="2"/>
  <c r="H79" i="2"/>
  <c r="I61" i="2"/>
  <c r="I25" i="2"/>
  <c r="I17" i="2"/>
  <c r="H83" i="2"/>
  <c r="H81" i="2"/>
  <c r="I51" i="2"/>
  <c r="I28" i="2"/>
  <c r="I31" i="2"/>
  <c r="I103" i="2"/>
  <c r="H116" i="2"/>
  <c r="I53" i="2"/>
  <c r="I14" i="2"/>
  <c r="I93" i="2"/>
  <c r="I80" i="2"/>
  <c r="I124" i="2"/>
  <c r="I56" i="2"/>
  <c r="H58" i="2"/>
  <c r="H36" i="2"/>
  <c r="I41" i="2"/>
  <c r="I40" i="2"/>
  <c r="H88" i="2"/>
  <c r="I107" i="2"/>
  <c r="I82" i="2"/>
  <c r="I63" i="2"/>
  <c r="I32" i="2"/>
  <c r="I60" i="2"/>
  <c r="H48" i="2"/>
  <c r="H73" i="2"/>
  <c r="I43" i="2"/>
  <c r="I84" i="2"/>
  <c r="I86" i="2"/>
  <c r="I55" i="2"/>
  <c r="I21" i="2"/>
  <c r="I20" i="2"/>
  <c r="I89" i="2"/>
  <c r="H44" i="2"/>
  <c r="I65" i="2"/>
  <c r="I114" i="2"/>
  <c r="I72" i="2"/>
  <c r="I38" i="2"/>
  <c r="I96" i="2"/>
  <c r="H91" i="2"/>
  <c r="I64" i="2"/>
  <c r="I29" i="2"/>
  <c r="H98" i="2"/>
  <c r="I90" i="2"/>
  <c r="I115" i="2"/>
  <c r="I119" i="2"/>
  <c r="I70" i="2"/>
  <c r="H127" i="2"/>
  <c r="I108" i="2"/>
  <c r="I19" i="2"/>
  <c r="I67" i="2"/>
  <c r="I69" i="2"/>
  <c r="H95" i="2"/>
  <c r="I104" i="2"/>
  <c r="I128" i="2"/>
  <c r="I71" i="2"/>
  <c r="I76" i="2"/>
  <c r="I35" i="2"/>
  <c r="H47" i="2"/>
  <c r="H122" i="2"/>
  <c r="I75" i="2"/>
  <c r="I52" i="2"/>
  <c r="I26" i="2"/>
  <c r="I101" i="2"/>
  <c r="I113" i="2"/>
  <c r="H78" i="2"/>
  <c r="H16" i="2"/>
  <c r="I24" i="2"/>
  <c r="I85" i="2"/>
  <c r="I120" i="2"/>
  <c r="I118" i="2"/>
  <c r="H74" i="2"/>
  <c r="H33" i="2"/>
  <c r="I23" i="2"/>
  <c r="I92" i="2"/>
  <c r="H121" i="2"/>
  <c r="H126" i="2"/>
  <c r="I126" i="2"/>
  <c r="H19" i="2"/>
  <c r="H69" i="2"/>
  <c r="H104" i="2"/>
  <c r="H71" i="2"/>
  <c r="H35" i="2"/>
  <c r="H26" i="2"/>
  <c r="H34" i="2"/>
  <c r="H82" i="2"/>
  <c r="H105" i="2"/>
  <c r="H63" i="2"/>
  <c r="H77" i="2"/>
  <c r="H30" i="2"/>
  <c r="H27" i="2"/>
  <c r="H32" i="2"/>
  <c r="H111" i="2"/>
  <c r="H60" i="2"/>
  <c r="H112" i="2"/>
  <c r="H100" i="2"/>
  <c r="H37" i="2"/>
  <c r="H43" i="2"/>
  <c r="H84" i="2"/>
  <c r="H86" i="2"/>
  <c r="H125" i="2"/>
  <c r="H55" i="2"/>
  <c r="H21" i="2"/>
  <c r="H20" i="2"/>
  <c r="H89" i="2"/>
  <c r="H87" i="2"/>
  <c r="H65" i="2"/>
  <c r="H114" i="2"/>
  <c r="H45" i="2"/>
  <c r="H68" i="2"/>
  <c r="H64" i="2"/>
  <c r="H29" i="2"/>
  <c r="H46" i="2"/>
  <c r="H117" i="2"/>
  <c r="H90" i="2"/>
  <c r="H115" i="2"/>
  <c r="H119" i="2"/>
  <c r="H70" i="2"/>
  <c r="H39" i="2"/>
  <c r="H12" i="2"/>
  <c r="H108" i="2"/>
  <c r="H67" i="2"/>
  <c r="H99" i="2"/>
  <c r="H72" i="2"/>
  <c r="H66" i="2"/>
  <c r="H38" i="2"/>
  <c r="H96" i="2"/>
  <c r="H59" i="2"/>
  <c r="H49" i="2"/>
  <c r="H106" i="2"/>
  <c r="H61" i="2"/>
  <c r="H25" i="2"/>
  <c r="H17" i="2"/>
  <c r="H51" i="2"/>
  <c r="H28" i="2"/>
  <c r="H31" i="2"/>
  <c r="H103" i="2"/>
  <c r="H53" i="2"/>
  <c r="H14" i="2"/>
  <c r="H93" i="2"/>
  <c r="H80" i="2"/>
  <c r="H124" i="2"/>
  <c r="H56" i="2"/>
  <c r="H41" i="2"/>
  <c r="H40" i="2"/>
  <c r="H107" i="2"/>
  <c r="H128" i="2"/>
  <c r="H76" i="2"/>
  <c r="H75" i="2"/>
  <c r="H52" i="2"/>
  <c r="H101" i="2"/>
  <c r="H113" i="2"/>
  <c r="H24" i="2"/>
  <c r="H85" i="2"/>
  <c r="H120" i="2"/>
  <c r="H118" i="2"/>
  <c r="H23" i="2"/>
  <c r="H92" i="2"/>
  <c r="J243" i="2" l="1"/>
  <c r="J178" i="2"/>
  <c r="J228" i="2"/>
  <c r="J160" i="2"/>
  <c r="J168" i="2"/>
  <c r="J222" i="2"/>
  <c r="J152" i="2"/>
  <c r="J242" i="2"/>
  <c r="J179" i="2"/>
  <c r="J205" i="2"/>
  <c r="J137" i="2"/>
  <c r="J163" i="2"/>
  <c r="J161" i="2"/>
  <c r="J192" i="2"/>
  <c r="J191" i="2"/>
  <c r="J238" i="2"/>
  <c r="G131" i="2"/>
  <c r="J93" i="2" s="1"/>
  <c r="J245" i="2" l="1"/>
  <c r="J216" i="2"/>
  <c r="J249" i="2"/>
  <c r="J210" i="2"/>
  <c r="J146" i="2"/>
  <c r="J147" i="2"/>
  <c r="J180" i="2"/>
  <c r="J99" i="2"/>
  <c r="J52" i="2"/>
  <c r="J25" i="2"/>
  <c r="J35" i="2"/>
  <c r="J79" i="2"/>
  <c r="J21" i="2"/>
  <c r="J71" i="2"/>
  <c r="J106" i="2"/>
  <c r="J118" i="2"/>
  <c r="J119" i="2"/>
  <c r="J130" i="2"/>
  <c r="J87" i="2"/>
  <c r="J129" i="2"/>
  <c r="J66" i="2"/>
  <c r="J88" i="2"/>
  <c r="J251" i="2"/>
  <c r="J166" i="2"/>
  <c r="J151" i="2"/>
  <c r="J188" i="2"/>
  <c r="J142" i="2"/>
  <c r="J201" i="2"/>
  <c r="J254" i="2"/>
  <c r="J187" i="2"/>
  <c r="J247" i="2"/>
  <c r="J139" i="2"/>
  <c r="J253" i="2"/>
  <c r="J203" i="2"/>
  <c r="J255" i="2"/>
  <c r="J213" i="2"/>
  <c r="J141" i="2"/>
  <c r="J150" i="2"/>
  <c r="J196" i="2"/>
  <c r="J206" i="2"/>
  <c r="J157" i="2"/>
  <c r="J173" i="2"/>
  <c r="J195" i="2"/>
  <c r="J140" i="2"/>
  <c r="J214" i="2"/>
  <c r="J184" i="2"/>
  <c r="J220" i="2"/>
  <c r="J217" i="2"/>
  <c r="J167" i="2"/>
  <c r="J172" i="2"/>
  <c r="J207" i="2"/>
  <c r="J208" i="2"/>
  <c r="J19" i="2"/>
  <c r="J77" i="2"/>
  <c r="J45" i="2"/>
  <c r="J39" i="2"/>
  <c r="J120" i="2"/>
  <c r="J22" i="2"/>
  <c r="J51" i="2"/>
  <c r="J107" i="2"/>
  <c r="J78" i="2"/>
  <c r="J84" i="2"/>
  <c r="J83" i="2"/>
  <c r="J121" i="2"/>
  <c r="J114" i="2"/>
  <c r="J115" i="2"/>
  <c r="J101" i="2"/>
  <c r="J37" i="2"/>
  <c r="J17" i="2"/>
  <c r="J41" i="2"/>
  <c r="J82" i="2"/>
  <c r="J72" i="2"/>
  <c r="J15" i="2"/>
  <c r="J18" i="2"/>
  <c r="J50" i="2"/>
  <c r="J123" i="2"/>
  <c r="J31" i="2"/>
  <c r="J117" i="2"/>
  <c r="J103" i="2"/>
  <c r="J70" i="2"/>
  <c r="J14" i="2"/>
  <c r="J125" i="2"/>
  <c r="J232" i="2"/>
  <c r="J215" i="2"/>
  <c r="J186" i="2"/>
  <c r="J183" i="2"/>
  <c r="J229" i="2"/>
  <c r="J154" i="2"/>
  <c r="J204" i="2"/>
  <c r="J218" i="2"/>
  <c r="J171" i="2"/>
  <c r="J231" i="2"/>
  <c r="J156" i="2"/>
  <c r="J236" i="2"/>
  <c r="J223" i="2"/>
  <c r="J227" i="2"/>
  <c r="J177" i="2"/>
  <c r="J176" i="2"/>
  <c r="J235" i="2"/>
  <c r="J240" i="2"/>
  <c r="J190" i="2"/>
  <c r="J159" i="2"/>
  <c r="J162" i="2"/>
  <c r="J165" i="2"/>
  <c r="J194" i="2"/>
  <c r="J143" i="2"/>
  <c r="J175" i="2"/>
  <c r="J144" i="2"/>
  <c r="J234" i="2"/>
  <c r="J230" i="2"/>
  <c r="J47" i="2"/>
  <c r="J112" i="2"/>
  <c r="J68" i="2"/>
  <c r="J127" i="2"/>
  <c r="J34" i="2"/>
  <c r="J59" i="2"/>
  <c r="J116" i="2"/>
  <c r="J96" i="2"/>
  <c r="J126" i="2"/>
  <c r="J89" i="2"/>
  <c r="J69" i="2"/>
  <c r="J27" i="2"/>
  <c r="J38" i="2"/>
  <c r="J12" i="2"/>
  <c r="J74" i="2"/>
  <c r="J20" i="2"/>
  <c r="J28" i="2"/>
  <c r="J128" i="2"/>
  <c r="J111" i="2"/>
  <c r="J29" i="2"/>
  <c r="J109" i="2"/>
  <c r="J42" i="2"/>
  <c r="J91" i="2"/>
  <c r="J11" i="2"/>
  <c r="J56" i="2"/>
  <c r="J95" i="2"/>
  <c r="J58" i="2"/>
  <c r="J122" i="2"/>
  <c r="J40" i="2"/>
  <c r="J81" i="2"/>
  <c r="J246" i="2"/>
  <c r="J209" i="2"/>
  <c r="J221" i="2"/>
  <c r="J211" i="2"/>
  <c r="J193" i="2"/>
  <c r="J199" i="2"/>
  <c r="J181" i="2"/>
  <c r="J23" i="2"/>
  <c r="J90" i="2"/>
  <c r="J100" i="2"/>
  <c r="J36" i="2"/>
  <c r="J60" i="2"/>
  <c r="J85" i="2"/>
  <c r="J62" i="2"/>
  <c r="J32" i="2"/>
  <c r="J124" i="2"/>
  <c r="J44" i="2"/>
  <c r="J57" i="2"/>
  <c r="J86" i="2"/>
  <c r="J65" i="2"/>
  <c r="J61" i="2"/>
  <c r="J202" i="2"/>
  <c r="J219" i="2"/>
  <c r="J76" i="2"/>
  <c r="J241" i="2"/>
  <c r="J233" i="2"/>
  <c r="J149" i="2"/>
  <c r="J200" i="2"/>
  <c r="J174" i="2"/>
  <c r="J252" i="2"/>
  <c r="J244" i="2"/>
  <c r="J145" i="2"/>
  <c r="J182" i="2"/>
  <c r="J189" i="2"/>
  <c r="J237" i="2"/>
  <c r="J248" i="2"/>
  <c r="J212" i="2"/>
  <c r="J164" i="2"/>
  <c r="J197" i="2"/>
  <c r="J153" i="2"/>
  <c r="J198" i="2"/>
  <c r="J148" i="2"/>
  <c r="J250" i="2"/>
  <c r="J169" i="2"/>
  <c r="J155" i="2"/>
  <c r="J239" i="2"/>
  <c r="J185" i="2"/>
  <c r="J136" i="2"/>
  <c r="J170" i="2"/>
  <c r="J226" i="2"/>
  <c r="J225" i="2"/>
  <c r="J224" i="2"/>
  <c r="J158" i="2"/>
  <c r="J138" i="2"/>
  <c r="J16" i="2"/>
  <c r="J55" i="2"/>
  <c r="J98" i="2"/>
  <c r="J104" i="2"/>
  <c r="J30" i="2"/>
  <c r="J110" i="2"/>
  <c r="J80" i="2"/>
  <c r="J67" i="2"/>
  <c r="J97" i="2"/>
  <c r="J54" i="2"/>
  <c r="J75" i="2"/>
  <c r="J73" i="2"/>
  <c r="J64" i="2"/>
  <c r="J108" i="2"/>
  <c r="J102" i="2"/>
  <c r="J49" i="2"/>
  <c r="J53" i="2"/>
  <c r="J26" i="2"/>
  <c r="J43" i="2"/>
  <c r="J46" i="2"/>
  <c r="J94" i="2"/>
  <c r="J13" i="2"/>
  <c r="J113" i="2"/>
  <c r="J92" i="2"/>
  <c r="J33" i="2"/>
  <c r="J63" i="2"/>
  <c r="J105" i="2"/>
  <c r="J48" i="2"/>
  <c r="J24" i="2"/>
  <c r="E131" i="2"/>
  <c r="E132" i="2"/>
  <c r="E133" i="2"/>
</calcChain>
</file>

<file path=xl/sharedStrings.xml><?xml version="1.0" encoding="utf-8"?>
<sst xmlns="http://schemas.openxmlformats.org/spreadsheetml/2006/main" count="512" uniqueCount="122">
  <si>
    <t>Precio por unidad</t>
  </si>
  <si>
    <t>Andes Septentrionales</t>
  </si>
  <si>
    <t xml:space="preserve">Importe </t>
  </si>
  <si>
    <t xml:space="preserve">Aumento </t>
  </si>
  <si>
    <t>MAX.</t>
  </si>
  <si>
    <t>MIN.</t>
  </si>
  <si>
    <t xml:space="preserve">Aumento por transporte </t>
  </si>
  <si>
    <t>Empresas</t>
  </si>
  <si>
    <t xml:space="preserve">Calizas Sanjuaninas </t>
  </si>
  <si>
    <t>Roca Chaqueña Sur</t>
  </si>
  <si>
    <t>Calizas Pampeanas Sur</t>
  </si>
  <si>
    <t>Sierra Central Sur</t>
  </si>
  <si>
    <t>Piedras de Litoral Sur</t>
  </si>
  <si>
    <t>Calizas Andinas Sur</t>
  </si>
  <si>
    <t>Calizas Litorales Sur</t>
  </si>
  <si>
    <t xml:space="preserve">Piedras del Este </t>
  </si>
  <si>
    <t>Calizas Cuyo Sur</t>
  </si>
  <si>
    <t xml:space="preserve">Roca Precordillera Sur </t>
  </si>
  <si>
    <t>Sierra Pampeana Sur</t>
  </si>
  <si>
    <t xml:space="preserve">Calizas Salteñas Norte </t>
  </si>
  <si>
    <t>Roca Jujeña  Sur</t>
  </si>
  <si>
    <t xml:space="preserve">Andes Centrales Norte </t>
  </si>
  <si>
    <t xml:space="preserve">Calizas Catamarqueñas  </t>
  </si>
  <si>
    <t xml:space="preserve">Roca Pampeana </t>
  </si>
  <si>
    <t xml:space="preserve">Andes del Centro </t>
  </si>
  <si>
    <t>Calizas Cuyo</t>
  </si>
  <si>
    <t>Sierra Norte Grande</t>
  </si>
  <si>
    <t xml:space="preserve">Piedras del Valle </t>
  </si>
  <si>
    <t xml:space="preserve">Calizas Andinas </t>
  </si>
  <si>
    <t xml:space="preserve">Roca Cordillera </t>
  </si>
  <si>
    <t xml:space="preserve">Calizas Litoral </t>
  </si>
  <si>
    <t xml:space="preserve">Piedras de Chaco </t>
  </si>
  <si>
    <t xml:space="preserve">Andes Meridionales </t>
  </si>
  <si>
    <t>Calizas Puna</t>
  </si>
  <si>
    <t>Calizas Mesopotamia</t>
  </si>
  <si>
    <t>Sierras Sur</t>
  </si>
  <si>
    <t xml:space="preserve">Calizas Norteñas </t>
  </si>
  <si>
    <t xml:space="preserve">Roca Blanca </t>
  </si>
  <si>
    <t>Sierra Nevada</t>
  </si>
  <si>
    <t>Piedras Negras</t>
  </si>
  <si>
    <t>Sierra Chica</t>
  </si>
  <si>
    <t>Piedras Coloradas</t>
  </si>
  <si>
    <t>Andes Occidentales</t>
  </si>
  <si>
    <t>Calizas San Luis</t>
  </si>
  <si>
    <t>Caleras Argentinas</t>
  </si>
  <si>
    <t>Caliza Pura</t>
  </si>
  <si>
    <t>Del Sol Calera</t>
  </si>
  <si>
    <t>Piedras del Desierto</t>
  </si>
  <si>
    <t xml:space="preserve">Rocas Del Valle </t>
  </si>
  <si>
    <t>Caleras de Alto Rendimiento</t>
  </si>
  <si>
    <t>Sustentabilidad y Caleras</t>
  </si>
  <si>
    <t>Piedras Unidas</t>
  </si>
  <si>
    <t xml:space="preserve">Caleras El Pedregal </t>
  </si>
  <si>
    <t>Caleras del Futuro</t>
  </si>
  <si>
    <t>De la Sierra Calera</t>
  </si>
  <si>
    <t>Minera Austral</t>
  </si>
  <si>
    <t>Grupo Minero Andes</t>
  </si>
  <si>
    <t>Tesoro Andino</t>
  </si>
  <si>
    <t>TerraMin</t>
  </si>
  <si>
    <t>EcoMinas</t>
  </si>
  <si>
    <t>Futuro Verde</t>
  </si>
  <si>
    <t>GeoExtracciones</t>
  </si>
  <si>
    <t>Sarmiento Cales</t>
  </si>
  <si>
    <t>TerraMinas</t>
  </si>
  <si>
    <t>Piedras del Cuyo</t>
  </si>
  <si>
    <t>Minera X</t>
  </si>
  <si>
    <t>GeoCorp</t>
  </si>
  <si>
    <t>Gigantes Mineros</t>
  </si>
  <si>
    <t>New Mining</t>
  </si>
  <si>
    <t>Imperio Minero</t>
  </si>
  <si>
    <t>Rock Premium</t>
  </si>
  <si>
    <t>Innova Minas</t>
  </si>
  <si>
    <t>Minas Antiguas</t>
  </si>
  <si>
    <t>Piedra y Mineral</t>
  </si>
  <si>
    <t>Mine Pro</t>
  </si>
  <si>
    <t>Minero</t>
  </si>
  <si>
    <t>Sun Mining</t>
  </si>
  <si>
    <t>Rock Pro</t>
  </si>
  <si>
    <t>Montañas Andinas</t>
  </si>
  <si>
    <t>Global Mining</t>
  </si>
  <si>
    <t>Valle Minero</t>
  </si>
  <si>
    <t>Roca Viva</t>
  </si>
  <si>
    <t xml:space="preserve">Los Berros </t>
  </si>
  <si>
    <t>Villicum Cales</t>
  </si>
  <si>
    <t>Rocas de Zonda</t>
  </si>
  <si>
    <t>El Divisadero</t>
  </si>
  <si>
    <t>Super Mining</t>
  </si>
  <si>
    <t>Calidra Argentina</t>
  </si>
  <si>
    <t>La Calera de San Luis</t>
  </si>
  <si>
    <t>Nilda</t>
  </si>
  <si>
    <t>Aylen</t>
  </si>
  <si>
    <t>Cal Alboirs</t>
  </si>
  <si>
    <t>Bandera Argentina Minera</t>
  </si>
  <si>
    <t>Cerro del Oeste</t>
  </si>
  <si>
    <t>Suelos Sanjuaninos</t>
  </si>
  <si>
    <t>Andes Precordilleranos</t>
  </si>
  <si>
    <t xml:space="preserve">Roca Patagónica Norte </t>
  </si>
  <si>
    <t>Calizas Mesopotámica Sur</t>
  </si>
  <si>
    <t xml:space="preserve">Calizas Tucumán Sur </t>
  </si>
  <si>
    <t>Calizas Patagónicas Sur</t>
  </si>
  <si>
    <t xml:space="preserve">Calizas Córdoba </t>
  </si>
  <si>
    <t>Roca Entre Ríos</t>
  </si>
  <si>
    <t>Construcción y Caleras</t>
  </si>
  <si>
    <t>Minería 2.0</t>
  </si>
  <si>
    <t xml:space="preserve">Piedras del Gran Albardón </t>
  </si>
  <si>
    <t>Nivel de Importe</t>
  </si>
  <si>
    <t xml:space="preserve">Alumnas: Olivera Aldana, Ormeño Mara y Tapia Lujan </t>
  </si>
  <si>
    <t>Tipo de explosivo</t>
  </si>
  <si>
    <t>Fecha de compra</t>
  </si>
  <si>
    <t>Cant. de explosivos por caja</t>
  </si>
  <si>
    <t>Promedio de explosivos por caja</t>
  </si>
  <si>
    <t xml:space="preserve">Emulsion </t>
  </si>
  <si>
    <t>ANFO</t>
  </si>
  <si>
    <t>Geles</t>
  </si>
  <si>
    <t>PROMEDIO</t>
  </si>
  <si>
    <t>Descuento</t>
  </si>
  <si>
    <r>
      <rPr>
        <b/>
        <i/>
        <sz val="11"/>
        <color theme="1"/>
        <rFont val="Calibri"/>
        <family val="2"/>
        <scheme val="minor"/>
      </rPr>
      <t>Labslam</t>
    </r>
    <r>
      <rPr>
        <i/>
        <sz val="11"/>
        <color theme="1"/>
        <rFont val="Calibri"/>
        <family val="2"/>
        <scheme val="minor"/>
      </rPr>
      <t xml:space="preserve"> es una empresa argentina dedicada a la fabricación y distribución de explosivos y servicios de voladura para la industria minera y de la construcción, en la región andina y a nivel nacional. Fundada en San Juan en 1985, la empresa se ha ganado una reputación por su compromiso con la seguridad, la innovación y la sostenibilidad.
 Ofrecemos una gama completa de explosivos, incluyendo geles, emulsiones, ANFO y detonadores, adaptados a las necesidades específicas de cada cliente. Además de la fabricación, proporcionamos servicios de voladura controlada, asesoramiento técnico, capacitación y soporte logístico.</t>
    </r>
  </si>
  <si>
    <t>Aumento por transporte</t>
  </si>
  <si>
    <t xml:space="preserve">Emulsión </t>
  </si>
  <si>
    <t>Súper Mining</t>
  </si>
  <si>
    <r>
      <rPr>
        <b/>
        <sz val="22"/>
        <color theme="1"/>
        <rFont val="Berlin Sans FB Demi"/>
        <family val="2"/>
      </rPr>
      <t xml:space="preserve">Fábrica de explosivos </t>
    </r>
    <r>
      <rPr>
        <b/>
        <sz val="14"/>
        <color theme="1"/>
        <rFont val="Berlin Sans FB Demi"/>
        <family val="2"/>
      </rPr>
      <t xml:space="preserve"> </t>
    </r>
  </si>
  <si>
    <r>
      <t xml:space="preserve">LabsLam guardo registro de las ventas (cada día </t>
    </r>
    <r>
      <rPr>
        <b/>
        <sz val="11"/>
        <color theme="1"/>
        <rFont val="Calibri"/>
        <family val="2"/>
        <scheme val="minor"/>
      </rPr>
      <t xml:space="preserve">1 caja </t>
    </r>
    <r>
      <rPr>
        <sz val="11"/>
        <color theme="1"/>
        <rFont val="Calibri"/>
        <family val="2"/>
        <scheme val="minor"/>
      </rPr>
      <t>de explosivos) a lo largo de</t>
    </r>
    <r>
      <rPr>
        <b/>
        <sz val="11"/>
        <color theme="1"/>
        <rFont val="Calibri"/>
        <family val="2"/>
        <scheme val="minor"/>
      </rPr>
      <t xml:space="preserve"> 4 meses</t>
    </r>
    <r>
      <rPr>
        <sz val="11"/>
        <color theme="1"/>
        <rFont val="Calibri"/>
        <family val="2"/>
        <scheme val="minor"/>
      </rPr>
      <t xml:space="preserve"> (mayo-agosto del año 2023) en una planilla Excel.  Alrededor de 115 empresas distintas requieren y utilizan nuestros productos y servicios. Este registro comprende los</t>
    </r>
    <r>
      <rPr>
        <b/>
        <sz val="11"/>
        <color theme="1"/>
        <rFont val="Calibri"/>
        <family val="2"/>
        <scheme val="minor"/>
      </rPr>
      <t xml:space="preserve"> nombres de las empresas</t>
    </r>
    <r>
      <rPr>
        <sz val="11"/>
        <color theme="1"/>
        <rFont val="Calibri"/>
        <family val="2"/>
        <scheme val="minor"/>
      </rPr>
      <t xml:space="preserve"> que adquirieron los productos, también incorporo los</t>
    </r>
    <r>
      <rPr>
        <b/>
        <sz val="11"/>
        <color theme="1"/>
        <rFont val="Calibri"/>
        <family val="2"/>
        <scheme val="minor"/>
      </rPr>
      <t xml:space="preserve"> tipos de explosivos, cantidad de explosivos por caja, fecha de la compra; su precio por unidad; el importe total y el nivel de los mismos.</t>
    </r>
    <r>
      <rPr>
        <sz val="11"/>
        <color theme="1"/>
        <rFont val="Calibri"/>
        <family val="2"/>
        <scheme val="minor"/>
      </rPr>
      <t xml:space="preserve"> La empresa LabsLam brinda servicios de transporte, con un </t>
    </r>
    <r>
      <rPr>
        <b/>
        <sz val="11"/>
        <color theme="1"/>
        <rFont val="Calibri"/>
        <family val="2"/>
        <scheme val="minor"/>
      </rPr>
      <t xml:space="preserve">aumento del 15% </t>
    </r>
    <r>
      <rPr>
        <sz val="11"/>
        <color theme="1"/>
        <rFont val="Calibri"/>
        <family val="2"/>
        <scheme val="minor"/>
      </rPr>
      <t xml:space="preserve">al importe total y aquellas compras mayores al promedio de ventas, reciben un </t>
    </r>
    <r>
      <rPr>
        <b/>
        <sz val="11"/>
        <color theme="1"/>
        <rFont val="Calibri"/>
        <family val="2"/>
        <scheme val="minor"/>
      </rPr>
      <t>descuento del 5%</t>
    </r>
    <r>
      <rPr>
        <sz val="11"/>
        <color theme="1"/>
        <rFont val="Calibri"/>
        <family val="2"/>
        <scheme val="minor"/>
      </rPr>
      <t xml:space="preserve">.
La fábrica represento </t>
    </r>
    <r>
      <rPr>
        <b/>
        <sz val="11"/>
        <color theme="1"/>
        <rFont val="Calibri"/>
        <family val="2"/>
        <scheme val="minor"/>
      </rPr>
      <t>gráficamente</t>
    </r>
    <r>
      <rPr>
        <sz val="11"/>
        <color theme="1"/>
        <rFont val="Calibri"/>
        <family val="2"/>
        <scheme val="minor"/>
      </rPr>
      <t xml:space="preserve"> el aumento por transporte entre 5 empresas que pidieron el servicio (grafico circular),la máxima y  mínima cantidad de explosivos por caja y la diferencia de importes en los días del mes de mayo (graficos de barras).
El Excel describe el </t>
    </r>
    <r>
      <rPr>
        <b/>
        <sz val="11"/>
        <color theme="1"/>
        <rFont val="Calibri"/>
        <family val="2"/>
        <scheme val="minor"/>
      </rPr>
      <t>importe promedio</t>
    </r>
    <r>
      <rPr>
        <sz val="11"/>
        <color theme="1"/>
        <rFont val="Calibri"/>
        <family val="2"/>
        <scheme val="minor"/>
      </rPr>
      <t xml:space="preserve"> y los </t>
    </r>
    <r>
      <rPr>
        <b/>
        <sz val="11"/>
        <color theme="1"/>
        <rFont val="Calibri"/>
        <family val="2"/>
        <scheme val="minor"/>
      </rPr>
      <t xml:space="preserve"> máximos, mínimos </t>
    </r>
    <r>
      <rPr>
        <sz val="11"/>
        <color theme="1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 xml:space="preserve"> el promedio </t>
    </r>
    <r>
      <rPr>
        <sz val="11"/>
        <color theme="1"/>
        <rFont val="Calibri"/>
        <family val="2"/>
        <scheme val="minor"/>
      </rPr>
      <t>de explosivos por caja (Al final de la tabla). Los</t>
    </r>
    <r>
      <rPr>
        <b/>
        <sz val="11"/>
        <color theme="1"/>
        <rFont val="Calibri"/>
        <family val="2"/>
        <scheme val="minor"/>
      </rPr>
      <t xml:space="preserve"> filtros</t>
    </r>
    <r>
      <rPr>
        <sz val="11"/>
        <color theme="1"/>
        <rFont val="Calibri"/>
        <family val="2"/>
        <scheme val="minor"/>
      </rPr>
      <t xml:space="preserve"> fueron aplicados a los explosivos de tipo ANFO que vendieron 10 unidades (Al final de la tabla); la </t>
    </r>
    <r>
      <rPr>
        <b/>
        <sz val="11"/>
        <color theme="1"/>
        <rFont val="Calibri"/>
        <family val="2"/>
        <scheme val="minor"/>
      </rPr>
      <t>función SI</t>
    </r>
    <r>
      <rPr>
        <sz val="11"/>
        <color theme="1"/>
        <rFont val="Calibri"/>
        <family val="2"/>
        <scheme val="minor"/>
      </rPr>
      <t xml:space="preserve"> se ve reflejada en los niveles de importe y descuento; la tabla se encuentra </t>
    </r>
    <r>
      <rPr>
        <b/>
        <sz val="11"/>
        <color theme="1"/>
        <rFont val="Calibri"/>
        <family val="2"/>
        <scheme val="minor"/>
      </rPr>
      <t>ordenada</t>
    </r>
    <r>
      <rPr>
        <sz val="11"/>
        <color theme="1"/>
        <rFont val="Calibri"/>
        <family val="2"/>
        <scheme val="minor"/>
      </rPr>
      <t xml:space="preserve"> por tipo de explosivo, nombre de la empresa y por ultimo los aumentos y la función SI se encuentran </t>
    </r>
    <r>
      <rPr>
        <b/>
        <sz val="11"/>
        <color theme="1"/>
        <rFont val="Calibri"/>
        <family val="2"/>
        <scheme val="minor"/>
      </rPr>
      <t>fijados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</si>
</sst>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[$$-2C0A]\ #,##0.00"/>
    <numFmt numFmtId="165" formatCode="[$$-2C0A]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Berlin Sans FB Demi"/>
      <family val="2"/>
    </font>
    <font>
      <b/>
      <sz val="22"/>
      <color theme="1"/>
      <name val="Berlin Sans FB Dem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CFF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medium">
        <color auto="1"/>
      </left>
      <right style="medium">
        <color auto="1"/>
      </right>
      <top style="mediumDashed">
        <color auto="1"/>
      </top>
      <bottom style="medium">
        <color auto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Fill="1" applyAlignment="1">
      <alignment vertical="center" wrapText="1"/>
    </xf>
    <xf numFmtId="0" fontId="2" fillId="3" borderId="1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9" fontId="2" fillId="3" borderId="13" xfId="0" applyNumberFormat="1" applyFont="1" applyFill="1" applyBorder="1" applyAlignment="1">
      <alignment horizontal="center" vertical="center"/>
    </xf>
    <xf numFmtId="9" fontId="0" fillId="4" borderId="14" xfId="0" applyNumberForma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0" borderId="16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1" fontId="2" fillId="0" borderId="0" xfId="1" applyNumberFormat="1" applyFont="1" applyFill="1" applyBorder="1" applyAlignment="1">
      <alignment vertical="center"/>
    </xf>
    <xf numFmtId="1" fontId="2" fillId="4" borderId="17" xfId="1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wrapText="1"/>
    </xf>
    <xf numFmtId="165" fontId="0" fillId="4" borderId="1" xfId="0" applyNumberForma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0" fontId="0" fillId="0" borderId="0" xfId="0" applyBorder="1"/>
    <xf numFmtId="0" fontId="2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18" xfId="0" applyBorder="1"/>
    <xf numFmtId="0" fontId="0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C00CC"/>
      <color rgb="FFFF66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ln>
                  <a:solidFill>
                    <a:sysClr val="windowText" lastClr="000000"/>
                  </a:solidFill>
                </a:ln>
                <a:solidFill>
                  <a:schemeClr val="tx1"/>
                </a:solidFill>
              </a:rPr>
              <a:t>IMPORTES DEL MES DE MAYO </a:t>
            </a:r>
            <a:endParaRPr lang="en-US">
              <a:ln>
                <a:solidFill>
                  <a:sysClr val="windowText" lastClr="000000"/>
                </a:solidFill>
              </a:ln>
              <a:solidFill>
                <a:schemeClr val="tx1"/>
              </a:solidFill>
            </a:endParaRPr>
          </a:p>
        </c:rich>
      </c:tx>
      <c:layout/>
      <c:overlay val="0"/>
      <c:spPr>
        <a:solidFill>
          <a:srgbClr val="FFCCFF"/>
        </a:solidFill>
        <a:ln w="28575">
          <a:solidFill>
            <a:srgbClr val="FF66F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solidFill>
                  <a:sysClr val="windowText" lastClr="000000"/>
                </a:solidFill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Hoja2!$G$10</c:f>
              <c:strCache>
                <c:ptCount val="1"/>
                <c:pt idx="0">
                  <c:v>Importe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Hoja2!$D$11:$D$40</c:f>
              <c:numCache>
                <c:formatCode>m/d/yyyy</c:formatCode>
                <c:ptCount val="30"/>
                <c:pt idx="0">
                  <c:v>45066</c:v>
                </c:pt>
                <c:pt idx="1">
                  <c:v>45070</c:v>
                </c:pt>
                <c:pt idx="2">
                  <c:v>45078</c:v>
                </c:pt>
                <c:pt idx="3">
                  <c:v>45099</c:v>
                </c:pt>
                <c:pt idx="4">
                  <c:v>45103</c:v>
                </c:pt>
                <c:pt idx="5">
                  <c:v>45102</c:v>
                </c:pt>
                <c:pt idx="6">
                  <c:v>45140</c:v>
                </c:pt>
                <c:pt idx="7">
                  <c:v>45074</c:v>
                </c:pt>
                <c:pt idx="8">
                  <c:v>45054</c:v>
                </c:pt>
                <c:pt idx="9">
                  <c:v>45067</c:v>
                </c:pt>
                <c:pt idx="10">
                  <c:v>45071</c:v>
                </c:pt>
                <c:pt idx="11">
                  <c:v>45076</c:v>
                </c:pt>
                <c:pt idx="12">
                  <c:v>45068</c:v>
                </c:pt>
                <c:pt idx="13">
                  <c:v>45098</c:v>
                </c:pt>
                <c:pt idx="14">
                  <c:v>45144</c:v>
                </c:pt>
                <c:pt idx="15">
                  <c:v>45120</c:v>
                </c:pt>
                <c:pt idx="16">
                  <c:v>45142</c:v>
                </c:pt>
                <c:pt idx="17">
                  <c:v>45121</c:v>
                </c:pt>
                <c:pt idx="18">
                  <c:v>45117</c:v>
                </c:pt>
                <c:pt idx="19">
                  <c:v>45146</c:v>
                </c:pt>
                <c:pt idx="20">
                  <c:v>45116</c:v>
                </c:pt>
                <c:pt idx="21">
                  <c:v>45138</c:v>
                </c:pt>
                <c:pt idx="22">
                  <c:v>45077</c:v>
                </c:pt>
                <c:pt idx="23">
                  <c:v>45053</c:v>
                </c:pt>
                <c:pt idx="24">
                  <c:v>45143</c:v>
                </c:pt>
                <c:pt idx="25">
                  <c:v>45073</c:v>
                </c:pt>
                <c:pt idx="26">
                  <c:v>45101</c:v>
                </c:pt>
                <c:pt idx="27">
                  <c:v>45141</c:v>
                </c:pt>
                <c:pt idx="28">
                  <c:v>45075</c:v>
                </c:pt>
                <c:pt idx="29">
                  <c:v>45065</c:v>
                </c:pt>
              </c:numCache>
            </c:numRef>
          </c:cat>
          <c:val>
            <c:numRef>
              <c:f>Hoja2!$G$11:$G$40</c:f>
              <c:numCache>
                <c:formatCode>[$$-2C0A]\ #,##0.00</c:formatCode>
                <c:ptCount val="30"/>
                <c:pt idx="0">
                  <c:v>226000</c:v>
                </c:pt>
                <c:pt idx="1">
                  <c:v>1161000</c:v>
                </c:pt>
                <c:pt idx="2">
                  <c:v>178500</c:v>
                </c:pt>
                <c:pt idx="3">
                  <c:v>777000</c:v>
                </c:pt>
                <c:pt idx="4">
                  <c:v>159000</c:v>
                </c:pt>
                <c:pt idx="5">
                  <c:v>237150</c:v>
                </c:pt>
                <c:pt idx="6">
                  <c:v>865350</c:v>
                </c:pt>
                <c:pt idx="7">
                  <c:v>55000</c:v>
                </c:pt>
                <c:pt idx="8">
                  <c:v>260000</c:v>
                </c:pt>
                <c:pt idx="9">
                  <c:v>117000</c:v>
                </c:pt>
                <c:pt idx="10">
                  <c:v>798000</c:v>
                </c:pt>
                <c:pt idx="11">
                  <c:v>290000</c:v>
                </c:pt>
                <c:pt idx="12">
                  <c:v>242000</c:v>
                </c:pt>
                <c:pt idx="13">
                  <c:v>540750</c:v>
                </c:pt>
                <c:pt idx="14">
                  <c:v>293850</c:v>
                </c:pt>
                <c:pt idx="15">
                  <c:v>435750</c:v>
                </c:pt>
                <c:pt idx="16">
                  <c:v>873450</c:v>
                </c:pt>
                <c:pt idx="17">
                  <c:v>876000</c:v>
                </c:pt>
                <c:pt idx="18">
                  <c:v>171600</c:v>
                </c:pt>
                <c:pt idx="19">
                  <c:v>691950</c:v>
                </c:pt>
                <c:pt idx="20">
                  <c:v>768150</c:v>
                </c:pt>
                <c:pt idx="21">
                  <c:v>571500</c:v>
                </c:pt>
                <c:pt idx="22">
                  <c:v>178500</c:v>
                </c:pt>
                <c:pt idx="23">
                  <c:v>183000</c:v>
                </c:pt>
                <c:pt idx="24">
                  <c:v>780000</c:v>
                </c:pt>
                <c:pt idx="25">
                  <c:v>282000</c:v>
                </c:pt>
                <c:pt idx="26">
                  <c:v>786000</c:v>
                </c:pt>
                <c:pt idx="27">
                  <c:v>869400</c:v>
                </c:pt>
                <c:pt idx="28">
                  <c:v>291000</c:v>
                </c:pt>
                <c:pt idx="29">
                  <c:v>981000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A-4903-B1C9-764F31A5D9A6}"/>
            </c:ext>
          </c:extLst>
        </c:ser>
        <c:ser>
          <c:idx val="1"/>
          <c:order val="1"/>
          <c:tx>
            <c:strRef>
              <c:f>Hoja2!$D$10</c:f>
              <c:strCache>
                <c:ptCount val="1"/>
                <c:pt idx="0">
                  <c:v>Fecha de compra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Hoja2!$D$11:$D$40</c:f>
              <c:numCache>
                <c:formatCode>m/d/yyyy</c:formatCode>
                <c:ptCount val="30"/>
                <c:pt idx="0">
                  <c:v>45066</c:v>
                </c:pt>
                <c:pt idx="1">
                  <c:v>45070</c:v>
                </c:pt>
                <c:pt idx="2">
                  <c:v>45078</c:v>
                </c:pt>
                <c:pt idx="3">
                  <c:v>45099</c:v>
                </c:pt>
                <c:pt idx="4">
                  <c:v>45103</c:v>
                </c:pt>
                <c:pt idx="5">
                  <c:v>45102</c:v>
                </c:pt>
                <c:pt idx="6">
                  <c:v>45140</c:v>
                </c:pt>
                <c:pt idx="7">
                  <c:v>45074</c:v>
                </c:pt>
                <c:pt idx="8">
                  <c:v>45054</c:v>
                </c:pt>
                <c:pt idx="9">
                  <c:v>45067</c:v>
                </c:pt>
                <c:pt idx="10">
                  <c:v>45071</c:v>
                </c:pt>
                <c:pt idx="11">
                  <c:v>45076</c:v>
                </c:pt>
                <c:pt idx="12">
                  <c:v>45068</c:v>
                </c:pt>
                <c:pt idx="13">
                  <c:v>45098</c:v>
                </c:pt>
                <c:pt idx="14">
                  <c:v>45144</c:v>
                </c:pt>
                <c:pt idx="15">
                  <c:v>45120</c:v>
                </c:pt>
                <c:pt idx="16">
                  <c:v>45142</c:v>
                </c:pt>
                <c:pt idx="17">
                  <c:v>45121</c:v>
                </c:pt>
                <c:pt idx="18">
                  <c:v>45117</c:v>
                </c:pt>
                <c:pt idx="19">
                  <c:v>45146</c:v>
                </c:pt>
                <c:pt idx="20">
                  <c:v>45116</c:v>
                </c:pt>
                <c:pt idx="21">
                  <c:v>45138</c:v>
                </c:pt>
                <c:pt idx="22">
                  <c:v>45077</c:v>
                </c:pt>
                <c:pt idx="23">
                  <c:v>45053</c:v>
                </c:pt>
                <c:pt idx="24">
                  <c:v>45143</c:v>
                </c:pt>
                <c:pt idx="25">
                  <c:v>45073</c:v>
                </c:pt>
                <c:pt idx="26">
                  <c:v>45101</c:v>
                </c:pt>
                <c:pt idx="27">
                  <c:v>45141</c:v>
                </c:pt>
                <c:pt idx="28">
                  <c:v>45075</c:v>
                </c:pt>
                <c:pt idx="29">
                  <c:v>45065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CD1A-4903-B1C9-764F31A5D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7042784"/>
        <c:axId val="1817043200"/>
      </c:barChart>
      <c:dateAx>
        <c:axId val="1817042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solidFill>
                        <a:srgbClr val="0070C0"/>
                      </a:solidFill>
                    </a:ln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n>
                      <a:solidFill>
                        <a:srgbClr val="0070C0"/>
                      </a:solidFill>
                    </a:ln>
                    <a:solidFill>
                      <a:srgbClr val="FF0000"/>
                    </a:solidFill>
                  </a:rPr>
                  <a:t>Días</a:t>
                </a:r>
                <a:r>
                  <a:rPr lang="en-US" baseline="0">
                    <a:ln>
                      <a:solidFill>
                        <a:srgbClr val="0070C0"/>
                      </a:solidFill>
                    </a:ln>
                    <a:solidFill>
                      <a:srgbClr val="FF0000"/>
                    </a:solidFill>
                  </a:rPr>
                  <a:t> del mes</a:t>
                </a:r>
                <a:endParaRPr lang="en-US">
                  <a:ln>
                    <a:solidFill>
                      <a:srgbClr val="0070C0"/>
                    </a:solidFill>
                  </a:ln>
                  <a:solidFill>
                    <a:srgbClr val="FF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42849669519328643"/>
              <c:y val="0.905940195301757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solidFill>
                      <a:srgbClr val="0070C0"/>
                    </a:solidFill>
                  </a:ln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solidFill>
                    <a:schemeClr val="tx1"/>
                  </a:soli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043200"/>
        <c:crosses val="autoZero"/>
        <c:auto val="1"/>
        <c:lblOffset val="100"/>
        <c:baseTimeUnit val="days"/>
      </c:dateAx>
      <c:valAx>
        <c:axId val="1817043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FF66FF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solidFill>
                        <a:srgbClr val="0070C0"/>
                      </a:solidFill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n>
                      <a:solidFill>
                        <a:srgbClr val="0070C0"/>
                      </a:solidFill>
                    </a:ln>
                  </a:rPr>
                  <a:t>Importes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solidFill>
                      <a:srgbClr val="0070C0"/>
                    </a:solidFill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$-2C0A]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solidFill>
                    <a:sysClr val="windowText" lastClr="000000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042784"/>
        <c:crosses val="autoZero"/>
        <c:crossBetween val="between"/>
      </c:valAx>
      <c:spPr>
        <a:solidFill>
          <a:srgbClr val="FFCCFF"/>
        </a:solidFill>
        <a:ln>
          <a:solidFill>
            <a:srgbClr val="FFCCFF"/>
          </a:solidFill>
        </a:ln>
        <a:effectLst/>
      </c:spPr>
    </c:plotArea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n>
                  <a:solidFill>
                    <a:schemeClr val="tx1"/>
                  </a:solidFill>
                </a:ln>
              </a:rPr>
              <a:t>AUMENTO</a:t>
            </a:r>
            <a:r>
              <a:rPr lang="en-US" baseline="0">
                <a:ln>
                  <a:solidFill>
                    <a:schemeClr val="tx1"/>
                  </a:solidFill>
                </a:ln>
              </a:rPr>
              <a:t> POR TRANSPORTE </a:t>
            </a:r>
            <a:endParaRPr lang="en-US">
              <a:ln>
                <a:solidFill>
                  <a:schemeClr val="tx1"/>
                </a:solidFill>
              </a:ln>
            </a:endParaRPr>
          </a:p>
        </c:rich>
      </c:tx>
      <c:layout/>
      <c:overlay val="0"/>
      <c:spPr>
        <a:solidFill>
          <a:schemeClr val="accent1">
            <a:lumMod val="40000"/>
            <a:lumOff val="60000"/>
          </a:schemeClr>
        </a:solidFill>
        <a:ln w="28575">
          <a:solidFill>
            <a:schemeClr val="accent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solidFill>
                  <a:schemeClr val="tx1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5">
                  <a:shade val="53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E0-4950-A781-FBB1059291E9}"/>
              </c:ext>
            </c:extLst>
          </c:dPt>
          <c:dPt>
            <c:idx val="1"/>
            <c:bubble3D val="0"/>
            <c:spPr>
              <a:solidFill>
                <a:schemeClr val="accent5">
                  <a:shade val="76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E0-4950-A781-FBB1059291E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E0-4950-A781-FBB1059291E9}"/>
              </c:ext>
            </c:extLst>
          </c:dPt>
          <c:dPt>
            <c:idx val="3"/>
            <c:bubble3D val="0"/>
            <c:spPr>
              <a:solidFill>
                <a:schemeClr val="accent5">
                  <a:tint val="77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8E0-4950-A781-FBB1059291E9}"/>
              </c:ext>
            </c:extLst>
          </c:dPt>
          <c:dPt>
            <c:idx val="4"/>
            <c:bubble3D val="0"/>
            <c:spPr>
              <a:solidFill>
                <a:schemeClr val="accent5">
                  <a:tint val="54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8E0-4950-A781-FBB1059291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bg1"/>
                      </a:solidFill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Hoja2!$B$30:$B$34</c:f>
              <c:strCache>
                <c:ptCount val="5"/>
                <c:pt idx="0">
                  <c:v>Los Berros </c:v>
                </c:pt>
                <c:pt idx="1">
                  <c:v>Minería 2.0</c:v>
                </c:pt>
                <c:pt idx="2">
                  <c:v>New Mining</c:v>
                </c:pt>
                <c:pt idx="3">
                  <c:v>Piedras de Chaco </c:v>
                </c:pt>
                <c:pt idx="4">
                  <c:v>Piedras de Litoral Sur</c:v>
                </c:pt>
              </c:strCache>
            </c:strRef>
          </c:cat>
          <c:val>
            <c:numRef>
              <c:f>Hoja2!$I$30:$I$34</c:f>
              <c:numCache>
                <c:formatCode>[$$-2C0A]\ #,##0.00</c:formatCode>
                <c:ptCount val="5"/>
                <c:pt idx="0">
                  <c:v>795742.5</c:v>
                </c:pt>
                <c:pt idx="1">
                  <c:v>883372.5</c:v>
                </c:pt>
                <c:pt idx="2">
                  <c:v>657225</c:v>
                </c:pt>
                <c:pt idx="3">
                  <c:v>178500</c:v>
                </c:pt>
                <c:pt idx="4">
                  <c:v>210450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3-4FBB-9164-8B5B8A7FF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613363954505685"/>
          <c:y val="0.33267206182560516"/>
          <c:w val="0.3155330271216098"/>
          <c:h val="0.368074199460857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ln>
                <a:solidFill>
                  <a:schemeClr val="bg2">
                    <a:lumMod val="25000"/>
                  </a:schemeClr>
                </a:solidFill>
              </a:ln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Cantidades</a:t>
            </a:r>
            <a:r>
              <a:rPr lang="en-US" baseline="0">
                <a:solidFill>
                  <a:schemeClr val="bg1"/>
                </a:solidFill>
              </a:rPr>
              <a:t> vendidas por caja</a:t>
            </a:r>
            <a:endParaRPr lang="en-US">
              <a:solidFill>
                <a:schemeClr val="bg1"/>
              </a:solidFill>
            </a:endParaRPr>
          </a:p>
        </c:rich>
      </c:tx>
      <c:layout/>
      <c:overlay val="0"/>
      <c:spPr>
        <a:solidFill>
          <a:schemeClr val="accent1"/>
        </a:solidFill>
        <a:ln w="19050">
          <a:solidFill>
            <a:srgbClr val="CC00CC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66FF"/>
            </a:solidFill>
            <a:ln>
              <a:solidFill>
                <a:srgbClr val="FF66FF"/>
              </a:solidFill>
            </a:ln>
            <a:effectLst/>
          </c:spPr>
          <c:invertIfNegative val="0"/>
          <c:cat>
            <c:strRef>
              <c:f>Hoja2!$D$131:$D$132</c:f>
              <c:strCache>
                <c:ptCount val="2"/>
                <c:pt idx="0">
                  <c:v>MAX.</c:v>
                </c:pt>
                <c:pt idx="1">
                  <c:v>MIN.</c:v>
                </c:pt>
              </c:strCache>
            </c:strRef>
          </c:cat>
          <c:val>
            <c:numRef>
              <c:f>Hoja2!$E$131:$E$132</c:f>
              <c:numCache>
                <c:formatCode>General</c:formatCode>
                <c:ptCount val="2"/>
                <c:pt idx="0">
                  <c:v>10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D5-44A3-9BC9-7FA137F46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8738288"/>
        <c:axId val="388744528"/>
      </c:barChart>
      <c:catAx>
        <c:axId val="388738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744528"/>
        <c:crosses val="autoZero"/>
        <c:auto val="1"/>
        <c:lblAlgn val="ctr"/>
        <c:lblOffset val="100"/>
        <c:noMultiLvlLbl val="0"/>
      </c:catAx>
      <c:valAx>
        <c:axId val="38874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Unidades</a:t>
                </a:r>
                <a:r>
                  <a:rPr lang="en-US" baseline="0"/>
                  <a:t> por caja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738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CC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3.png"/><Relationship Id="rId6" Type="http://schemas.openxmlformats.org/officeDocument/2006/relationships/chart" Target="../charts/chart3.xml"/><Relationship Id="rId5" Type="http://schemas.openxmlformats.org/officeDocument/2006/relationships/image" Target="../media/image4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704851</xdr:colOff>
      <xdr:row>2</xdr:row>
      <xdr:rowOff>133350</xdr:rowOff>
    </xdr:from>
    <xdr:to>
      <xdr:col>3</xdr:col>
      <xdr:colOff>714375</xdr:colOff>
      <xdr:row>9</xdr:row>
      <xdr:rowOff>142875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8023"/>
        <a:stretch/>
      </xdr:blipFill>
      <xdr:spPr>
        <a:xfrm>
          <a:off x="704851" y="514350"/>
          <a:ext cx="2295524" cy="1343025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25</xdr:row>
      <xdr:rowOff>5222</xdr:rowOff>
    </xdr:from>
    <xdr:to>
      <xdr:col>6</xdr:col>
      <xdr:colOff>276224</xdr:colOff>
      <xdr:row>36</xdr:row>
      <xdr:rowOff>171447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4268" t="28745" r="11159"/>
        <a:stretch/>
      </xdr:blipFill>
      <xdr:spPr>
        <a:xfrm>
          <a:off x="3067050" y="4767722"/>
          <a:ext cx="1781174" cy="2261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345412</xdr:colOff>
      <xdr:row>0</xdr:row>
      <xdr:rowOff>41868</xdr:rowOff>
    </xdr:from>
    <xdr:to>
      <xdr:col>8</xdr:col>
      <xdr:colOff>1716594</xdr:colOff>
      <xdr:row>5</xdr:row>
      <xdr:rowOff>10467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635" r="14148" b="12775"/>
        <a:stretch/>
      </xdr:blipFill>
      <xdr:spPr>
        <a:xfrm>
          <a:off x="10798489" y="41868"/>
          <a:ext cx="1371182" cy="945522"/>
        </a:xfrm>
        <a:prstGeom prst="rect">
          <a:avLst/>
        </a:prstGeom>
        <a:effectLst>
          <a:softEdge rad="88900"/>
        </a:effectLst>
      </xdr:spPr>
    </xdr:pic>
    <xdr:clientData/>
  </xdr:twoCellAnchor>
  <xdr:twoCellAnchor>
    <xdr:from>
      <xdr:col>10</xdr:col>
      <xdr:colOff>586909</xdr:colOff>
      <xdr:row>9</xdr:row>
      <xdr:rowOff>60561</xdr:rowOff>
    </xdr:from>
    <xdr:to>
      <xdr:col>16</xdr:col>
      <xdr:colOff>580529</xdr:colOff>
      <xdr:row>27</xdr:row>
      <xdr:rowOff>21190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595788</xdr:colOff>
      <xdr:row>27</xdr:row>
      <xdr:rowOff>146797</xdr:rowOff>
    </xdr:from>
    <xdr:to>
      <xdr:col>16</xdr:col>
      <xdr:colOff>595789</xdr:colOff>
      <xdr:row>42</xdr:row>
      <xdr:rowOff>25242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103094</xdr:rowOff>
    </xdr:to>
    <xdr:sp macro="" textlink="">
      <xdr:nvSpPr>
        <xdr:cNvPr id="2349" name="AutoShape 301" descr="blob:https://web.whatsapp.com/d62d62f3-af5c-494e-9b65-8ccbcaae5b42"/>
        <xdr:cNvSpPr>
          <a:spLocks noChangeAspect="1" noChangeArrowheads="1"/>
        </xdr:cNvSpPr>
      </xdr:nvSpPr>
      <xdr:spPr bwMode="auto">
        <a:xfrm>
          <a:off x="762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103094</xdr:rowOff>
    </xdr:to>
    <xdr:sp macro="" textlink="">
      <xdr:nvSpPr>
        <xdr:cNvPr id="2352" name="AutoShape 304" descr="blob:https://web.whatsapp.com/d62d62f3-af5c-494e-9b65-8ccbcaae5b42"/>
        <xdr:cNvSpPr>
          <a:spLocks noChangeAspect="1" noChangeArrowheads="1"/>
        </xdr:cNvSpPr>
      </xdr:nvSpPr>
      <xdr:spPr bwMode="auto">
        <a:xfrm>
          <a:off x="762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44956</xdr:colOff>
      <xdr:row>1</xdr:row>
      <xdr:rowOff>41397</xdr:rowOff>
    </xdr:from>
    <xdr:to>
      <xdr:col>1</xdr:col>
      <xdr:colOff>2342163</xdr:colOff>
      <xdr:row>7</xdr:row>
      <xdr:rowOff>192770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19918"/>
        <a:stretch/>
      </xdr:blipFill>
      <xdr:spPr>
        <a:xfrm>
          <a:off x="804688" y="234165"/>
          <a:ext cx="2297207" cy="13646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104775</xdr:rowOff>
    </xdr:to>
    <xdr:sp macro="" textlink="">
      <xdr:nvSpPr>
        <xdr:cNvPr id="2355" name="AutoShape 307"/>
        <xdr:cNvSpPr>
          <a:spLocks noChangeAspect="1" noChangeArrowheads="1"/>
        </xdr:cNvSpPr>
      </xdr:nvSpPr>
      <xdr:spPr bwMode="auto">
        <a:xfrm>
          <a:off x="762000" y="2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304800</xdr:colOff>
      <xdr:row>2</xdr:row>
      <xdr:rowOff>104775</xdr:rowOff>
    </xdr:to>
    <xdr:sp macro="" textlink="">
      <xdr:nvSpPr>
        <xdr:cNvPr id="4123" name="AutoShape 1051" descr="Lagos Laboratorio Argentina | MercadoLibre 📦"/>
        <xdr:cNvSpPr>
          <a:spLocks noChangeAspect="1" noChangeArrowheads="1"/>
        </xdr:cNvSpPr>
      </xdr:nvSpPr>
      <xdr:spPr bwMode="auto">
        <a:xfrm>
          <a:off x="992505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294822</xdr:colOff>
      <xdr:row>0</xdr:row>
      <xdr:rowOff>79375</xdr:rowOff>
    </xdr:from>
    <xdr:to>
      <xdr:col>9</xdr:col>
      <xdr:colOff>1496786</xdr:colOff>
      <xdr:row>4</xdr:row>
      <xdr:rowOff>147412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4423" b="12500"/>
        <a:stretch/>
      </xdr:blipFill>
      <xdr:spPr>
        <a:xfrm>
          <a:off x="12779376" y="79375"/>
          <a:ext cx="1201964" cy="861787"/>
        </a:xfrm>
        <a:prstGeom prst="rect">
          <a:avLst/>
        </a:prstGeom>
      </xdr:spPr>
    </xdr:pic>
    <xdr:clientData/>
  </xdr:twoCellAnchor>
  <xdr:twoCellAnchor>
    <xdr:from>
      <xdr:col>10</xdr:col>
      <xdr:colOff>585933</xdr:colOff>
      <xdr:row>42</xdr:row>
      <xdr:rowOff>158173</xdr:rowOff>
    </xdr:from>
    <xdr:to>
      <xdr:col>16</xdr:col>
      <xdr:colOff>568615</xdr:colOff>
      <xdr:row>56</xdr:row>
      <xdr:rowOff>72736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9"/>
  <sheetViews>
    <sheetView topLeftCell="A7" zoomScaleNormal="100" workbookViewId="0">
      <selection activeCell="L21" sqref="L21"/>
    </sheetView>
  </sheetViews>
  <sheetFormatPr baseColWidth="10" defaultRowHeight="15" x14ac:dyDescent="0.25"/>
  <sheetData>
    <row r="2" spans="2:12" x14ac:dyDescent="0.25">
      <c r="B2" s="1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B3" s="1"/>
      <c r="C3" s="1"/>
      <c r="D3" s="1"/>
      <c r="E3" s="33" t="s">
        <v>116</v>
      </c>
      <c r="F3" s="34"/>
      <c r="G3" s="34"/>
      <c r="H3" s="34"/>
      <c r="I3" s="34"/>
      <c r="J3" s="34"/>
      <c r="K3" s="34"/>
      <c r="L3" s="1"/>
    </row>
    <row r="4" spans="2:12" x14ac:dyDescent="0.25">
      <c r="B4" s="1"/>
      <c r="C4" s="1"/>
      <c r="D4" s="1"/>
      <c r="E4" s="34"/>
      <c r="F4" s="34"/>
      <c r="G4" s="34"/>
      <c r="H4" s="34"/>
      <c r="I4" s="34"/>
      <c r="J4" s="34"/>
      <c r="K4" s="34"/>
      <c r="L4" s="1"/>
    </row>
    <row r="5" spans="2:12" x14ac:dyDescent="0.25">
      <c r="B5" s="1"/>
      <c r="C5" s="1"/>
      <c r="D5" s="1"/>
      <c r="E5" s="34"/>
      <c r="F5" s="34"/>
      <c r="G5" s="34"/>
      <c r="H5" s="34"/>
      <c r="I5" s="34"/>
      <c r="J5" s="34"/>
      <c r="K5" s="34"/>
      <c r="L5" s="1"/>
    </row>
    <row r="6" spans="2:12" x14ac:dyDescent="0.25">
      <c r="B6" s="1"/>
      <c r="C6" s="1"/>
      <c r="D6" s="1"/>
      <c r="E6" s="34"/>
      <c r="F6" s="34"/>
      <c r="G6" s="34"/>
      <c r="H6" s="34"/>
      <c r="I6" s="34"/>
      <c r="J6" s="34"/>
      <c r="K6" s="34"/>
      <c r="L6" s="1"/>
    </row>
    <row r="7" spans="2:12" x14ac:dyDescent="0.25">
      <c r="B7" s="1"/>
      <c r="C7" s="1"/>
      <c r="D7" s="1"/>
      <c r="E7" s="34"/>
      <c r="F7" s="34"/>
      <c r="G7" s="34"/>
      <c r="H7" s="34"/>
      <c r="I7" s="34"/>
      <c r="J7" s="34"/>
      <c r="K7" s="34"/>
      <c r="L7" s="1"/>
    </row>
    <row r="8" spans="2:12" x14ac:dyDescent="0.25">
      <c r="B8" s="1"/>
      <c r="C8" s="1"/>
      <c r="D8" s="1"/>
      <c r="E8" s="34"/>
      <c r="F8" s="34"/>
      <c r="G8" s="34"/>
      <c r="H8" s="34"/>
      <c r="I8" s="34"/>
      <c r="J8" s="34"/>
      <c r="K8" s="34"/>
      <c r="L8" s="1"/>
    </row>
    <row r="9" spans="2:12" x14ac:dyDescent="0.25">
      <c r="B9" s="1"/>
      <c r="C9" s="1"/>
      <c r="D9" s="1"/>
      <c r="E9" s="34"/>
      <c r="F9" s="34"/>
      <c r="G9" s="34"/>
      <c r="H9" s="34"/>
      <c r="I9" s="34"/>
      <c r="J9" s="34"/>
      <c r="K9" s="34"/>
      <c r="L9" s="1"/>
    </row>
    <row r="10" spans="2:12" x14ac:dyDescent="0.25">
      <c r="B10" s="1"/>
      <c r="C10" s="1"/>
      <c r="D10" s="1"/>
      <c r="E10" s="34"/>
      <c r="F10" s="34"/>
      <c r="G10" s="34"/>
      <c r="H10" s="34"/>
      <c r="I10" s="34"/>
      <c r="J10" s="34"/>
      <c r="K10" s="34"/>
      <c r="L10" s="1"/>
    </row>
    <row r="11" spans="2:12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2" ht="15" customHeight="1" x14ac:dyDescent="0.25">
      <c r="B12" s="47" t="s">
        <v>121</v>
      </c>
      <c r="C12" s="47"/>
      <c r="D12" s="47"/>
      <c r="E12" s="47"/>
      <c r="F12" s="47"/>
      <c r="G12" s="47"/>
      <c r="H12" s="47"/>
      <c r="I12" s="47"/>
      <c r="J12" s="47"/>
      <c r="K12" s="47"/>
      <c r="L12" s="1"/>
    </row>
    <row r="13" spans="2:12" x14ac:dyDescent="0.25"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1"/>
    </row>
    <row r="14" spans="2:12" x14ac:dyDescent="0.25"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1"/>
    </row>
    <row r="15" spans="2:12" x14ac:dyDescent="0.25"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1"/>
    </row>
    <row r="16" spans="2:12" x14ac:dyDescent="0.25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1"/>
    </row>
    <row r="17" spans="2:12" x14ac:dyDescent="0.25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1"/>
    </row>
    <row r="18" spans="2:12" x14ac:dyDescent="0.25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1"/>
    </row>
    <row r="19" spans="2:12" x14ac:dyDescent="0.25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1"/>
    </row>
    <row r="20" spans="2:12" x14ac:dyDescent="0.25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1"/>
    </row>
    <row r="21" spans="2:12" x14ac:dyDescent="0.25"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2:12" x14ac:dyDescent="0.25">
      <c r="B22" s="47"/>
      <c r="C22" s="47"/>
      <c r="D22" s="47"/>
      <c r="E22" s="47"/>
      <c r="F22" s="47"/>
      <c r="G22" s="47"/>
      <c r="H22" s="47"/>
      <c r="I22" s="47"/>
      <c r="J22" s="47"/>
      <c r="K22" s="47"/>
    </row>
    <row r="23" spans="2:12" x14ac:dyDescent="0.25">
      <c r="B23" s="47"/>
      <c r="C23" s="47"/>
      <c r="D23" s="47"/>
      <c r="E23" s="47"/>
      <c r="F23" s="47"/>
      <c r="G23" s="47"/>
      <c r="H23" s="47"/>
      <c r="I23" s="47"/>
      <c r="J23" s="47"/>
      <c r="K23" s="47"/>
    </row>
    <row r="24" spans="2:12" x14ac:dyDescent="0.25">
      <c r="B24" s="47"/>
      <c r="C24" s="47"/>
      <c r="D24" s="47"/>
      <c r="E24" s="47"/>
      <c r="F24" s="47"/>
      <c r="G24" s="47"/>
      <c r="H24" s="47"/>
      <c r="I24" s="47"/>
      <c r="J24" s="47"/>
      <c r="K24" s="47"/>
    </row>
    <row r="26" spans="2:12" ht="15" customHeight="1" x14ac:dyDescent="0.25">
      <c r="B26" s="35" t="s">
        <v>106</v>
      </c>
      <c r="C26" s="35"/>
      <c r="D26" s="35"/>
      <c r="E26" s="12"/>
      <c r="F26" s="12"/>
      <c r="G26" s="12"/>
      <c r="H26" s="12"/>
    </row>
    <row r="27" spans="2:12" x14ac:dyDescent="0.25">
      <c r="B27" s="35"/>
      <c r="C27" s="35"/>
      <c r="D27" s="35"/>
      <c r="E27" s="12"/>
      <c r="F27" s="12"/>
      <c r="G27" s="12"/>
      <c r="H27" s="12"/>
    </row>
    <row r="28" spans="2:12" x14ac:dyDescent="0.25">
      <c r="B28" s="35"/>
      <c r="C28" s="35"/>
      <c r="D28" s="35"/>
      <c r="E28" s="12"/>
      <c r="F28" s="12"/>
      <c r="G28" s="12"/>
      <c r="H28" s="12"/>
    </row>
    <row r="29" spans="2:12" x14ac:dyDescent="0.25">
      <c r="B29" s="35"/>
      <c r="C29" s="35"/>
      <c r="D29" s="35"/>
      <c r="E29" s="12"/>
      <c r="F29" s="12"/>
      <c r="G29" s="12"/>
      <c r="H29" s="12"/>
    </row>
  </sheetData>
  <mergeCells count="3">
    <mergeCell ref="E3:K10"/>
    <mergeCell ref="B12:K24"/>
    <mergeCell ref="B26:D29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J258"/>
  <sheetViews>
    <sheetView tabSelected="1" topLeftCell="C1" zoomScale="84" zoomScaleNormal="84" workbookViewId="0">
      <selection activeCell="F7" sqref="F7"/>
    </sheetView>
  </sheetViews>
  <sheetFormatPr baseColWidth="10" defaultRowHeight="15" x14ac:dyDescent="0.25"/>
  <cols>
    <col min="2" max="2" width="35.28515625" customWidth="1"/>
    <col min="3" max="3" width="16.42578125" customWidth="1"/>
    <col min="4" max="4" width="15.85546875" customWidth="1"/>
    <col min="5" max="5" width="27.7109375" customWidth="1"/>
    <col min="6" max="6" width="17.5703125" customWidth="1"/>
    <col min="7" max="7" width="15.85546875" customWidth="1"/>
    <col min="8" max="8" width="16.42578125" customWidth="1"/>
    <col min="9" max="9" width="30.85546875" customWidth="1"/>
    <col min="10" max="10" width="27.7109375" customWidth="1"/>
  </cols>
  <sheetData>
    <row r="2" spans="2:10" ht="15.75" thickBot="1" x14ac:dyDescent="0.3">
      <c r="C2" s="10"/>
      <c r="D2" s="10"/>
      <c r="E2" s="10"/>
    </row>
    <row r="3" spans="2:10" ht="15.75" thickTop="1" x14ac:dyDescent="0.25">
      <c r="C3" s="36" t="s">
        <v>120</v>
      </c>
      <c r="D3" s="37"/>
      <c r="E3" s="38"/>
    </row>
    <row r="4" spans="2:10" x14ac:dyDescent="0.25">
      <c r="C4" s="39"/>
      <c r="D4" s="40"/>
      <c r="E4" s="41"/>
    </row>
    <row r="5" spans="2:10" ht="15.75" thickBot="1" x14ac:dyDescent="0.3">
      <c r="C5" s="39"/>
      <c r="D5" s="40"/>
      <c r="E5" s="41"/>
    </row>
    <row r="6" spans="2:10" ht="15.75" thickBot="1" x14ac:dyDescent="0.3">
      <c r="C6" s="39"/>
      <c r="D6" s="40"/>
      <c r="E6" s="41"/>
      <c r="I6" s="17" t="s">
        <v>6</v>
      </c>
      <c r="J6" s="13" t="s">
        <v>115</v>
      </c>
    </row>
    <row r="7" spans="2:10" ht="15.75" thickBot="1" x14ac:dyDescent="0.3">
      <c r="C7" s="42"/>
      <c r="D7" s="43"/>
      <c r="E7" s="44"/>
      <c r="I7" s="18">
        <v>0.15</v>
      </c>
      <c r="J7" s="18">
        <v>0.05</v>
      </c>
    </row>
    <row r="8" spans="2:10" ht="15.75" thickTop="1" x14ac:dyDescent="0.25">
      <c r="C8" s="9"/>
      <c r="D8" s="9"/>
      <c r="E8" s="9"/>
    </row>
    <row r="9" spans="2:10" ht="15.75" thickBot="1" x14ac:dyDescent="0.3"/>
    <row r="10" spans="2:10" ht="15.75" thickBot="1" x14ac:dyDescent="0.3">
      <c r="B10" s="13" t="s">
        <v>7</v>
      </c>
      <c r="C10" s="13" t="s">
        <v>107</v>
      </c>
      <c r="D10" s="13" t="s">
        <v>108</v>
      </c>
      <c r="E10" s="13" t="s">
        <v>109</v>
      </c>
      <c r="F10" s="13" t="s">
        <v>0</v>
      </c>
      <c r="G10" s="13" t="s">
        <v>2</v>
      </c>
      <c r="H10" s="14" t="s">
        <v>105</v>
      </c>
      <c r="I10" s="14" t="s">
        <v>117</v>
      </c>
      <c r="J10" s="13" t="s">
        <v>115</v>
      </c>
    </row>
    <row r="11" spans="2:10" ht="15.75" thickBot="1" x14ac:dyDescent="0.3">
      <c r="B11" s="5" t="s">
        <v>21</v>
      </c>
      <c r="C11" s="5" t="s">
        <v>112</v>
      </c>
      <c r="D11" s="6">
        <v>45066</v>
      </c>
      <c r="E11" s="5">
        <v>2</v>
      </c>
      <c r="F11" s="7">
        <v>113000</v>
      </c>
      <c r="G11" s="7">
        <f>E11*F11</f>
        <v>226000</v>
      </c>
      <c r="H11" s="7" t="str">
        <f>IF(G11&lt;500000,"BAJO","ALTO")</f>
        <v>BAJO</v>
      </c>
      <c r="I11" s="7">
        <v>226000</v>
      </c>
      <c r="J11" s="22" t="str">
        <f>IF(G11&gt;$G$131,G11-(G11*$J$7),"Sin Descuento")</f>
        <v>Sin Descuento</v>
      </c>
    </row>
    <row r="12" spans="2:10" ht="15.75" thickBot="1" x14ac:dyDescent="0.3">
      <c r="B12" s="2" t="s">
        <v>24</v>
      </c>
      <c r="C12" s="5" t="s">
        <v>112</v>
      </c>
      <c r="D12" s="3">
        <v>45070</v>
      </c>
      <c r="E12" s="2">
        <v>9</v>
      </c>
      <c r="F12" s="4">
        <v>129000</v>
      </c>
      <c r="G12" s="4">
        <f>E12*F12</f>
        <v>1161000</v>
      </c>
      <c r="H12" s="7" t="str">
        <f>IF(G12&lt;500000,"BAJO","ALTO")</f>
        <v>ALTO</v>
      </c>
      <c r="I12" s="15">
        <f>G12+(G12*$I$7)</f>
        <v>1335150</v>
      </c>
      <c r="J12" s="30">
        <f>IF(G12&gt;$G$131,G12-(G12*$J$7),"Sin Descuento")</f>
        <v>1102950</v>
      </c>
    </row>
    <row r="13" spans="2:10" ht="15.75" thickBot="1" x14ac:dyDescent="0.3">
      <c r="B13" s="2" t="s">
        <v>32</v>
      </c>
      <c r="C13" s="5" t="s">
        <v>112</v>
      </c>
      <c r="D13" s="3">
        <v>45078</v>
      </c>
      <c r="E13" s="2">
        <v>3</v>
      </c>
      <c r="F13" s="4">
        <v>61000</v>
      </c>
      <c r="G13" s="4">
        <v>178500</v>
      </c>
      <c r="H13" s="7" t="str">
        <f>IF(G13&lt;500000,"BAJO","ALTO")</f>
        <v>BAJO</v>
      </c>
      <c r="I13" s="7">
        <v>178500</v>
      </c>
      <c r="J13" s="22" t="str">
        <f>IF(G13&gt;$G$131,G13-(G13*$J$7),"Sin Descuento")</f>
        <v>Sin Descuento</v>
      </c>
    </row>
    <row r="14" spans="2:10" ht="15.75" thickBot="1" x14ac:dyDescent="0.3">
      <c r="B14" s="2" t="s">
        <v>49</v>
      </c>
      <c r="C14" s="5" t="s">
        <v>112</v>
      </c>
      <c r="D14" s="3">
        <v>45099</v>
      </c>
      <c r="E14" s="2">
        <v>10</v>
      </c>
      <c r="F14" s="4">
        <v>77700</v>
      </c>
      <c r="G14" s="4">
        <f>E14*F14</f>
        <v>777000</v>
      </c>
      <c r="H14" s="7" t="str">
        <f>IF(G14&lt;500000,"BAJO","ALTO")</f>
        <v>ALTO</v>
      </c>
      <c r="I14" s="16">
        <f>G14+(G14*$I$7)</f>
        <v>893550</v>
      </c>
      <c r="J14" s="30">
        <f>IF(G14&gt;$G$131,G14-(G14*$J$7),"Sin Descuento")</f>
        <v>738150</v>
      </c>
    </row>
    <row r="15" spans="2:10" ht="15.75" thickBot="1" x14ac:dyDescent="0.3">
      <c r="B15" s="2" t="s">
        <v>53</v>
      </c>
      <c r="C15" s="2" t="s">
        <v>112</v>
      </c>
      <c r="D15" s="3">
        <v>45103</v>
      </c>
      <c r="E15" s="2">
        <v>2</v>
      </c>
      <c r="F15" s="4">
        <v>79500</v>
      </c>
      <c r="G15" s="4">
        <f>E15*F15</f>
        <v>159000</v>
      </c>
      <c r="H15" s="7" t="str">
        <f>IF(G15&lt;500000,"BAJO","ALTO")</f>
        <v>BAJO</v>
      </c>
      <c r="I15" s="4">
        <v>159000</v>
      </c>
      <c r="J15" s="22" t="str">
        <f>IF(G15&gt;$G$131,G15-(G15*$J$7),"Sin Descuento")</f>
        <v>Sin Descuento</v>
      </c>
    </row>
    <row r="16" spans="2:10" ht="15.75" thickBot="1" x14ac:dyDescent="0.3">
      <c r="B16" s="2" t="s">
        <v>52</v>
      </c>
      <c r="C16" s="2" t="s">
        <v>112</v>
      </c>
      <c r="D16" s="3">
        <v>45102</v>
      </c>
      <c r="E16" s="2">
        <v>3</v>
      </c>
      <c r="F16" s="4">
        <v>79050</v>
      </c>
      <c r="G16" s="4">
        <f>E16*F16</f>
        <v>237150</v>
      </c>
      <c r="H16" s="7" t="str">
        <f>IF(G16&lt;500000,"BAJO","ALTO")</f>
        <v>BAJO</v>
      </c>
      <c r="I16" s="4">
        <v>237150</v>
      </c>
      <c r="J16" s="22" t="str">
        <f>IF(G16&gt;$G$131,G16-(G16*$J$7),"Sin Descuento")</f>
        <v>Sin Descuento</v>
      </c>
    </row>
    <row r="17" spans="2:10" ht="15.75" thickBot="1" x14ac:dyDescent="0.3">
      <c r="B17" s="2" t="s">
        <v>52</v>
      </c>
      <c r="C17" s="2" t="s">
        <v>112</v>
      </c>
      <c r="D17" s="3">
        <v>45140</v>
      </c>
      <c r="E17" s="2">
        <v>9</v>
      </c>
      <c r="F17" s="4">
        <v>96150</v>
      </c>
      <c r="G17" s="4">
        <f>E17*F17</f>
        <v>865350</v>
      </c>
      <c r="H17" s="7" t="str">
        <f>IF(G17&lt;500000,"BAJO","ALTO")</f>
        <v>ALTO</v>
      </c>
      <c r="I17" s="16">
        <f>G17+(G17*$I$7)</f>
        <v>995152.5</v>
      </c>
      <c r="J17" s="30">
        <f>IF(G17&gt;$G$131,G17-(G17*$J$7),"Sin Descuento")</f>
        <v>822082.5</v>
      </c>
    </row>
    <row r="18" spans="2:10" ht="15.75" thickBot="1" x14ac:dyDescent="0.3">
      <c r="B18" s="2" t="s">
        <v>28</v>
      </c>
      <c r="C18" s="2" t="s">
        <v>112</v>
      </c>
      <c r="D18" s="3">
        <v>45074</v>
      </c>
      <c r="E18" s="2">
        <v>1</v>
      </c>
      <c r="F18" s="4">
        <v>55000</v>
      </c>
      <c r="G18" s="4">
        <f>E18*F18</f>
        <v>55000</v>
      </c>
      <c r="H18" s="7" t="str">
        <f>IF(G18&lt;500000,"BAJO","ALTO")</f>
        <v>BAJO</v>
      </c>
      <c r="I18" s="4">
        <v>55000</v>
      </c>
      <c r="J18" s="22" t="str">
        <f>IF(G18&gt;$G$131,G18-(G18*$J$7),"Sin Descuento")</f>
        <v>Sin Descuento</v>
      </c>
    </row>
    <row r="19" spans="2:10" ht="15.75" thickBot="1" x14ac:dyDescent="0.3">
      <c r="B19" s="2" t="s">
        <v>13</v>
      </c>
      <c r="C19" s="2" t="s">
        <v>112</v>
      </c>
      <c r="D19" s="3">
        <v>45054</v>
      </c>
      <c r="E19" s="2">
        <v>4</v>
      </c>
      <c r="F19" s="4">
        <v>65000</v>
      </c>
      <c r="G19" s="4">
        <f>E19*F19</f>
        <v>260000</v>
      </c>
      <c r="H19" s="7" t="str">
        <f>IF(G19&lt;500000,"BAJO","ALTO")</f>
        <v>BAJO</v>
      </c>
      <c r="I19" s="16">
        <f>G19+(G19*$I$7)</f>
        <v>299000</v>
      </c>
      <c r="J19" s="22" t="str">
        <f>IF(G19&gt;$G$131,G19-(G19*$J$7),"Sin Descuento")</f>
        <v>Sin Descuento</v>
      </c>
    </row>
    <row r="20" spans="2:10" ht="15.75" thickBot="1" x14ac:dyDescent="0.3">
      <c r="B20" s="2" t="s">
        <v>22</v>
      </c>
      <c r="C20" s="2" t="s">
        <v>112</v>
      </c>
      <c r="D20" s="3">
        <v>45067</v>
      </c>
      <c r="E20" s="2">
        <v>1</v>
      </c>
      <c r="F20" s="4">
        <v>117000</v>
      </c>
      <c r="G20" s="4">
        <f>E20*F20</f>
        <v>117000</v>
      </c>
      <c r="H20" s="7" t="str">
        <f>IF(G20&lt;500000,"BAJO","ALTO")</f>
        <v>BAJO</v>
      </c>
      <c r="I20" s="16">
        <f>G20+(G20*$I$7)</f>
        <v>134550</v>
      </c>
      <c r="J20" s="22" t="str">
        <f>IF(G20&gt;$G$131,G20-(G20*$J$7),"Sin Descuento")</f>
        <v>Sin Descuento</v>
      </c>
    </row>
    <row r="21" spans="2:10" ht="15.75" thickBot="1" x14ac:dyDescent="0.3">
      <c r="B21" s="2" t="s">
        <v>25</v>
      </c>
      <c r="C21" s="2" t="s">
        <v>112</v>
      </c>
      <c r="D21" s="3">
        <v>45071</v>
      </c>
      <c r="E21" s="2">
        <v>6</v>
      </c>
      <c r="F21" s="4">
        <v>133000</v>
      </c>
      <c r="G21" s="4">
        <f>E21*F21</f>
        <v>798000</v>
      </c>
      <c r="H21" s="7" t="str">
        <f>IF(G21&lt;500000,"BAJO","ALTO")</f>
        <v>ALTO</v>
      </c>
      <c r="I21" s="16">
        <f>G21+(G21*$I$7)</f>
        <v>917700</v>
      </c>
      <c r="J21" s="30">
        <f>IF(G21&gt;$G$131,G21-(G21*$J$7),"Sin Descuento")</f>
        <v>758100</v>
      </c>
    </row>
    <row r="22" spans="2:10" ht="15.75" thickBot="1" x14ac:dyDescent="0.3">
      <c r="B22" s="2" t="s">
        <v>30</v>
      </c>
      <c r="C22" s="2" t="s">
        <v>112</v>
      </c>
      <c r="D22" s="3">
        <v>45076</v>
      </c>
      <c r="E22" s="2">
        <v>5</v>
      </c>
      <c r="F22" s="4">
        <v>58000</v>
      </c>
      <c r="G22" s="4">
        <f>E22*F22</f>
        <v>290000</v>
      </c>
      <c r="H22" s="7" t="str">
        <f>IF(G22&lt;500000,"BAJO","ALTO")</f>
        <v>BAJO</v>
      </c>
      <c r="I22" s="4">
        <v>290000</v>
      </c>
      <c r="J22" s="22" t="str">
        <f>IF(G22&gt;$G$131,G22-(G22*$J$7),"Sin Descuento")</f>
        <v>Sin Descuento</v>
      </c>
    </row>
    <row r="23" spans="2:10" ht="15.75" thickBot="1" x14ac:dyDescent="0.3">
      <c r="B23" s="2" t="s">
        <v>99</v>
      </c>
      <c r="C23" s="2" t="s">
        <v>112</v>
      </c>
      <c r="D23" s="3">
        <v>45068</v>
      </c>
      <c r="E23" s="2">
        <v>2</v>
      </c>
      <c r="F23" s="4">
        <v>121000</v>
      </c>
      <c r="G23" s="4">
        <f>E23*F23</f>
        <v>242000</v>
      </c>
      <c r="H23" s="7" t="str">
        <f>IF(G23&lt;500000,"BAJO","ALTO")</f>
        <v>BAJO</v>
      </c>
      <c r="I23" s="16">
        <f>G23+(G23*$I$7)</f>
        <v>278300</v>
      </c>
      <c r="J23" s="22" t="str">
        <f>IF(G23&gt;$G$131,G23-(G23*$J$7),"Sin Descuento")</f>
        <v>Sin Descuento</v>
      </c>
    </row>
    <row r="24" spans="2:10" ht="15.75" thickBot="1" x14ac:dyDescent="0.3">
      <c r="B24" s="2" t="s">
        <v>102</v>
      </c>
      <c r="C24" s="2" t="s">
        <v>112</v>
      </c>
      <c r="D24" s="3">
        <v>45098</v>
      </c>
      <c r="E24" s="2">
        <v>7</v>
      </c>
      <c r="F24" s="4">
        <v>77250</v>
      </c>
      <c r="G24" s="4">
        <f>E24*F24</f>
        <v>540750</v>
      </c>
      <c r="H24" s="7" t="str">
        <f>IF(G24&lt;500000,"BAJO","ALTO")</f>
        <v>ALTO</v>
      </c>
      <c r="I24" s="16">
        <f>G24+(G24*$I$7)</f>
        <v>621862.5</v>
      </c>
      <c r="J24" s="30">
        <f>IF(G24&gt;$G$131,G24-(G24*$J$7),"Sin Descuento")</f>
        <v>513712.5</v>
      </c>
    </row>
    <row r="25" spans="2:10" ht="15.75" thickBot="1" x14ac:dyDescent="0.3">
      <c r="B25" s="2" t="s">
        <v>59</v>
      </c>
      <c r="C25" s="2" t="s">
        <v>112</v>
      </c>
      <c r="D25" s="3">
        <v>45144</v>
      </c>
      <c r="E25" s="2">
        <v>3</v>
      </c>
      <c r="F25" s="4">
        <v>97950</v>
      </c>
      <c r="G25" s="4">
        <f>E25*F25</f>
        <v>293850</v>
      </c>
      <c r="H25" s="7" t="str">
        <f>IF(G25&lt;500000,"BAJO","ALTO")</f>
        <v>BAJO</v>
      </c>
      <c r="I25" s="16">
        <f>G25+(G25*$I$7)</f>
        <v>337927.5</v>
      </c>
      <c r="J25" s="22" t="str">
        <f>IF(G25&gt;$G$131,G25-(G25*$J$7),"Sin Descuento")</f>
        <v>Sin Descuento</v>
      </c>
    </row>
    <row r="26" spans="2:10" ht="15.75" thickBot="1" x14ac:dyDescent="0.3">
      <c r="B26" s="2" t="s">
        <v>85</v>
      </c>
      <c r="C26" s="2" t="s">
        <v>112</v>
      </c>
      <c r="D26" s="3">
        <v>45120</v>
      </c>
      <c r="E26" s="2">
        <v>5</v>
      </c>
      <c r="F26" s="4">
        <v>87150</v>
      </c>
      <c r="G26" s="4">
        <f>E26*F26</f>
        <v>435750</v>
      </c>
      <c r="H26" s="7" t="str">
        <f>IF(G26&lt;500000,"BAJO","ALTO")</f>
        <v>BAJO</v>
      </c>
      <c r="I26" s="16">
        <f>G26+(G26*$I$7)</f>
        <v>501112.5</v>
      </c>
      <c r="J26" s="30">
        <f>IF(G26&gt;$G$131,G26-(G26*$J$7),"Sin Descuento")</f>
        <v>413962.5</v>
      </c>
    </row>
    <row r="27" spans="2:10" ht="15.75" thickBot="1" x14ac:dyDescent="0.3">
      <c r="B27" s="2" t="s">
        <v>79</v>
      </c>
      <c r="C27" s="2" t="s">
        <v>112</v>
      </c>
      <c r="D27" s="3">
        <v>45142</v>
      </c>
      <c r="E27" s="2">
        <v>9</v>
      </c>
      <c r="F27" s="4">
        <v>97050</v>
      </c>
      <c r="G27" s="4">
        <f>E27*F27</f>
        <v>873450</v>
      </c>
      <c r="H27" s="7" t="str">
        <f>IF(G27&lt;500000,"BAJO","ALTO")</f>
        <v>ALTO</v>
      </c>
      <c r="I27" s="16">
        <f>G27+(G27*$I$7)</f>
        <v>1004467.5</v>
      </c>
      <c r="J27" s="30">
        <f>IF(G27&gt;$G$131,G27-(G27*$J$7),"Sin Descuento")</f>
        <v>829777.5</v>
      </c>
    </row>
    <row r="28" spans="2:10" ht="15.75" thickBot="1" x14ac:dyDescent="0.3">
      <c r="B28" s="2" t="s">
        <v>88</v>
      </c>
      <c r="C28" s="2" t="s">
        <v>112</v>
      </c>
      <c r="D28" s="3">
        <v>45121</v>
      </c>
      <c r="E28" s="2">
        <v>10</v>
      </c>
      <c r="F28" s="4">
        <v>87600</v>
      </c>
      <c r="G28" s="4">
        <f>E28*F28</f>
        <v>876000</v>
      </c>
      <c r="H28" s="7" t="str">
        <f>IF(G28&lt;500000,"BAJO","ALTO")</f>
        <v>ALTO</v>
      </c>
      <c r="I28" s="16">
        <f>G28+(G28*$I$7)</f>
        <v>1007400</v>
      </c>
      <c r="J28" s="30">
        <f>IF(G28&gt;$G$131,G28-(G28*$J$7),"Sin Descuento")</f>
        <v>832200</v>
      </c>
    </row>
    <row r="29" spans="2:10" ht="15.75" thickBot="1" x14ac:dyDescent="0.3">
      <c r="B29" s="2" t="s">
        <v>82</v>
      </c>
      <c r="C29" s="2" t="s">
        <v>112</v>
      </c>
      <c r="D29" s="3">
        <v>45117</v>
      </c>
      <c r="E29" s="2">
        <v>2</v>
      </c>
      <c r="F29" s="4">
        <v>85800</v>
      </c>
      <c r="G29" s="4">
        <f>E29*F29</f>
        <v>171600</v>
      </c>
      <c r="H29" s="7" t="str">
        <f>IF(G29&lt;500000,"BAJO","ALTO")</f>
        <v>BAJO</v>
      </c>
      <c r="I29" s="16">
        <f>G29+(G29*$I$7)</f>
        <v>197340</v>
      </c>
      <c r="J29" s="22" t="str">
        <f>IF(G29&gt;$G$131,G29-(G29*$J$7),"Sin Descuento")</f>
        <v>Sin Descuento</v>
      </c>
    </row>
    <row r="30" spans="2:10" ht="15.75" thickBot="1" x14ac:dyDescent="0.3">
      <c r="B30" s="2" t="s">
        <v>82</v>
      </c>
      <c r="C30" s="2" t="s">
        <v>112</v>
      </c>
      <c r="D30" s="3">
        <v>45146</v>
      </c>
      <c r="E30" s="2">
        <v>7</v>
      </c>
      <c r="F30" s="4">
        <v>98850</v>
      </c>
      <c r="G30" s="4">
        <f>E30*F30</f>
        <v>691950</v>
      </c>
      <c r="H30" s="7" t="str">
        <f>IF(G30&lt;500000,"BAJO","ALTO")</f>
        <v>ALTO</v>
      </c>
      <c r="I30" s="16">
        <f>G30+(G30*$I$7)</f>
        <v>795742.5</v>
      </c>
      <c r="J30" s="30">
        <f>IF(G30&gt;$G$131,G30-(G30*$J$7),"Sin Descuento")</f>
        <v>657352.5</v>
      </c>
    </row>
    <row r="31" spans="2:10" ht="15.75" thickBot="1" x14ac:dyDescent="0.3">
      <c r="B31" s="2" t="s">
        <v>103</v>
      </c>
      <c r="C31" s="2" t="s">
        <v>112</v>
      </c>
      <c r="D31" s="3">
        <v>45116</v>
      </c>
      <c r="E31" s="2">
        <v>9</v>
      </c>
      <c r="F31" s="4">
        <v>85350</v>
      </c>
      <c r="G31" s="4">
        <f>E31*F31</f>
        <v>768150</v>
      </c>
      <c r="H31" s="7" t="str">
        <f>IF(G31&lt;500000,"BAJO","ALTO")</f>
        <v>ALTO</v>
      </c>
      <c r="I31" s="16">
        <f>G31+(G31*$I$7)</f>
        <v>883372.5</v>
      </c>
      <c r="J31" s="30">
        <f>IF(G31&gt;$G$131,G31-(G31*$J$7),"Sin Descuento")</f>
        <v>729742.5</v>
      </c>
    </row>
    <row r="32" spans="2:10" ht="15.75" thickBot="1" x14ac:dyDescent="0.3">
      <c r="B32" s="2" t="s">
        <v>68</v>
      </c>
      <c r="C32" s="2" t="s">
        <v>112</v>
      </c>
      <c r="D32" s="3">
        <v>45138</v>
      </c>
      <c r="E32" s="2">
        <v>6</v>
      </c>
      <c r="F32" s="4">
        <v>95250</v>
      </c>
      <c r="G32" s="4">
        <f>E32*F32</f>
        <v>571500</v>
      </c>
      <c r="H32" s="7" t="str">
        <f>IF(G32&lt;500000,"BAJO","ALTO")</f>
        <v>ALTO</v>
      </c>
      <c r="I32" s="16">
        <f>G32+(G32*$I$7)</f>
        <v>657225</v>
      </c>
      <c r="J32" s="30">
        <f>IF(G32&gt;$G$131,G32-(G32*$J$7),"Sin Descuento")</f>
        <v>542925</v>
      </c>
    </row>
    <row r="33" spans="2:10" ht="15.75" thickBot="1" x14ac:dyDescent="0.3">
      <c r="B33" s="2" t="s">
        <v>31</v>
      </c>
      <c r="C33" s="2" t="s">
        <v>112</v>
      </c>
      <c r="D33" s="3">
        <v>45077</v>
      </c>
      <c r="E33" s="2">
        <v>3</v>
      </c>
      <c r="F33" s="4">
        <v>59500</v>
      </c>
      <c r="G33" s="4">
        <f>E33*F33</f>
        <v>178500</v>
      </c>
      <c r="H33" s="7" t="str">
        <f>IF(G33&lt;500000,"BAJO","ALTO")</f>
        <v>BAJO</v>
      </c>
      <c r="I33" s="4">
        <v>178500</v>
      </c>
      <c r="J33" s="22" t="str">
        <f>IF(G33&gt;$G$131,G33-(G33*$J$7),"Sin Descuento")</f>
        <v>Sin Descuento</v>
      </c>
    </row>
    <row r="34" spans="2:10" ht="15.75" thickBot="1" x14ac:dyDescent="0.3">
      <c r="B34" s="2" t="s">
        <v>12</v>
      </c>
      <c r="C34" s="2" t="s">
        <v>112</v>
      </c>
      <c r="D34" s="3">
        <v>45053</v>
      </c>
      <c r="E34" s="2">
        <v>3</v>
      </c>
      <c r="F34" s="4">
        <v>61000</v>
      </c>
      <c r="G34" s="4">
        <f>E34*F34</f>
        <v>183000</v>
      </c>
      <c r="H34" s="7" t="str">
        <f>IF(G34&lt;500000,"BAJO","ALTO")</f>
        <v>BAJO</v>
      </c>
      <c r="I34" s="16">
        <f>G34+(G34*$I$7)</f>
        <v>210450</v>
      </c>
      <c r="J34" s="22" t="str">
        <f>IF(G34&gt;$G$131,G34-(G34*$J$7),"Sin Descuento")</f>
        <v>Sin Descuento</v>
      </c>
    </row>
    <row r="35" spans="2:10" ht="15.75" thickBot="1" x14ac:dyDescent="0.3">
      <c r="B35" s="2" t="s">
        <v>64</v>
      </c>
      <c r="C35" s="2" t="s">
        <v>112</v>
      </c>
      <c r="D35" s="3">
        <v>45143</v>
      </c>
      <c r="E35" s="2">
        <v>8</v>
      </c>
      <c r="F35" s="4">
        <v>97500</v>
      </c>
      <c r="G35" s="4">
        <f>E35*F35</f>
        <v>780000</v>
      </c>
      <c r="H35" s="7" t="str">
        <f>IF(G35&lt;500000,"BAJO","ALTO")</f>
        <v>ALTO</v>
      </c>
      <c r="I35" s="16">
        <f>G35+(G35*$I$7)</f>
        <v>897000</v>
      </c>
      <c r="J35" s="30">
        <f>IF(G35&gt;$G$131,G35-(G35*$J$7),"Sin Descuento")</f>
        <v>741000</v>
      </c>
    </row>
    <row r="36" spans="2:10" ht="15.75" thickBot="1" x14ac:dyDescent="0.3">
      <c r="B36" s="2" t="s">
        <v>27</v>
      </c>
      <c r="C36" s="2" t="s">
        <v>112</v>
      </c>
      <c r="D36" s="3">
        <v>45073</v>
      </c>
      <c r="E36" s="2">
        <v>2</v>
      </c>
      <c r="F36" s="4">
        <v>141000</v>
      </c>
      <c r="G36" s="4">
        <f>E36*F36</f>
        <v>282000</v>
      </c>
      <c r="H36" s="7" t="str">
        <f>IF(G36&lt;500000,"BAJO","ALTO")</f>
        <v>BAJO</v>
      </c>
      <c r="I36" s="4">
        <v>282000</v>
      </c>
      <c r="J36" s="22" t="str">
        <f>IF(G36&gt;$G$131,G36-(G36*$J$7),"Sin Descuento")</f>
        <v>Sin Descuento</v>
      </c>
    </row>
    <row r="37" spans="2:10" ht="15.75" thickBot="1" x14ac:dyDescent="0.3">
      <c r="B37" s="2" t="s">
        <v>51</v>
      </c>
      <c r="C37" s="2" t="s">
        <v>112</v>
      </c>
      <c r="D37" s="3">
        <v>45101</v>
      </c>
      <c r="E37" s="2">
        <v>10</v>
      </c>
      <c r="F37" s="4">
        <v>78600</v>
      </c>
      <c r="G37" s="4">
        <f>E37*F37</f>
        <v>786000</v>
      </c>
      <c r="H37" s="7" t="str">
        <f>IF(G37&lt;500000,"BAJO","ALTO")</f>
        <v>ALTO</v>
      </c>
      <c r="I37" s="16">
        <f>G37+(G37*$I$7)</f>
        <v>903900</v>
      </c>
      <c r="J37" s="30">
        <f>IF(G37&gt;$G$131,G37-(G37*$J$7),"Sin Descuento")</f>
        <v>746700</v>
      </c>
    </row>
    <row r="38" spans="2:10" ht="15.75" thickBot="1" x14ac:dyDescent="0.3">
      <c r="B38" s="2" t="s">
        <v>37</v>
      </c>
      <c r="C38" s="2" t="s">
        <v>112</v>
      </c>
      <c r="D38" s="3">
        <v>45141</v>
      </c>
      <c r="E38" s="2">
        <v>9</v>
      </c>
      <c r="F38" s="4">
        <v>96600</v>
      </c>
      <c r="G38" s="4">
        <f>E38*F38</f>
        <v>869400</v>
      </c>
      <c r="H38" s="7" t="str">
        <f>IF(G38&lt;500000,"BAJO","ALTO")</f>
        <v>ALTO</v>
      </c>
      <c r="I38" s="16">
        <f>G38+(G38*$I$7)</f>
        <v>999810</v>
      </c>
      <c r="J38" s="30">
        <f>IF(G38&gt;$G$131,G38-(G38*$J$7),"Sin Descuento")</f>
        <v>825930</v>
      </c>
    </row>
    <row r="39" spans="2:10" ht="15.75" thickBot="1" x14ac:dyDescent="0.3">
      <c r="B39" s="2" t="s">
        <v>29</v>
      </c>
      <c r="C39" s="2" t="s">
        <v>112</v>
      </c>
      <c r="D39" s="3">
        <v>45075</v>
      </c>
      <c r="E39" s="2">
        <v>6</v>
      </c>
      <c r="F39" s="4">
        <v>48500</v>
      </c>
      <c r="G39" s="4">
        <f>E39*F39</f>
        <v>291000</v>
      </c>
      <c r="H39" s="7" t="str">
        <f>IF(G39&lt;500000,"BAJO","ALTO")</f>
        <v>BAJO</v>
      </c>
      <c r="I39" s="16">
        <f>G39+(G39*$I$7)</f>
        <v>334650</v>
      </c>
      <c r="J39" s="22" t="str">
        <f>IF(G39&gt;$G$131,G39-(G39*$J$7),"Sin Descuento")</f>
        <v>Sin Descuento</v>
      </c>
    </row>
    <row r="40" spans="2:10" ht="15.75" thickBot="1" x14ac:dyDescent="0.3">
      <c r="B40" s="2" t="s">
        <v>20</v>
      </c>
      <c r="C40" s="2" t="s">
        <v>112</v>
      </c>
      <c r="D40" s="3">
        <v>45065</v>
      </c>
      <c r="E40" s="2">
        <v>9</v>
      </c>
      <c r="F40" s="4">
        <v>109000</v>
      </c>
      <c r="G40" s="4">
        <f>E40*F40</f>
        <v>981000</v>
      </c>
      <c r="H40" s="7" t="str">
        <f>IF(G40&lt;500000,"BAJO","ALTO")</f>
        <v>ALTO</v>
      </c>
      <c r="I40" s="16">
        <f>G40+(G40*$I$7)</f>
        <v>1128150</v>
      </c>
      <c r="J40" s="30">
        <f>IF(G40&gt;$G$131,G40-(G40*$J$7),"Sin Descuento")</f>
        <v>931950</v>
      </c>
    </row>
    <row r="41" spans="2:10" ht="15.75" thickBot="1" x14ac:dyDescent="0.3">
      <c r="B41" s="2" t="s">
        <v>23</v>
      </c>
      <c r="C41" s="2" t="s">
        <v>112</v>
      </c>
      <c r="D41" s="3">
        <v>45069</v>
      </c>
      <c r="E41" s="2">
        <v>3</v>
      </c>
      <c r="F41" s="4">
        <v>125000</v>
      </c>
      <c r="G41" s="4">
        <f>E41*F41</f>
        <v>375000</v>
      </c>
      <c r="H41" s="7" t="str">
        <f>IF(G41&lt;500000,"BAJO","ALTO")</f>
        <v>BAJO</v>
      </c>
      <c r="I41" s="16">
        <f>G41+(G41*$I$7)</f>
        <v>431250</v>
      </c>
      <c r="J41" s="22" t="str">
        <f>IF(G41&gt;$G$131,G41-(G41*$J$7),"Sin Descuento")</f>
        <v>Sin Descuento</v>
      </c>
    </row>
    <row r="42" spans="2:10" ht="15.75" thickBot="1" x14ac:dyDescent="0.3">
      <c r="B42" s="2" t="s">
        <v>84</v>
      </c>
      <c r="C42" s="2" t="s">
        <v>112</v>
      </c>
      <c r="D42" s="3">
        <v>45119</v>
      </c>
      <c r="E42" s="2">
        <v>2</v>
      </c>
      <c r="F42" s="4">
        <v>86700</v>
      </c>
      <c r="G42" s="4">
        <f>E42*F42</f>
        <v>173400</v>
      </c>
      <c r="H42" s="7" t="str">
        <f>IF(G42&lt;500000,"BAJO","ALTO")</f>
        <v>BAJO</v>
      </c>
      <c r="I42" s="4">
        <v>173400</v>
      </c>
      <c r="J42" s="22" t="str">
        <f>IF(G42&gt;$G$131,G42-(G42*$J$7),"Sin Descuento")</f>
        <v>Sin Descuento</v>
      </c>
    </row>
    <row r="43" spans="2:10" ht="15.75" thickBot="1" x14ac:dyDescent="0.3">
      <c r="B43" s="2" t="s">
        <v>48</v>
      </c>
      <c r="C43" s="2" t="s">
        <v>112</v>
      </c>
      <c r="D43" s="3">
        <v>45097</v>
      </c>
      <c r="E43" s="2">
        <v>6</v>
      </c>
      <c r="F43" s="4">
        <v>89500</v>
      </c>
      <c r="G43" s="4">
        <f>E43*F43</f>
        <v>537000</v>
      </c>
      <c r="H43" s="7" t="str">
        <f>IF(G43&lt;500000,"BAJO","ALTO")</f>
        <v>ALTO</v>
      </c>
      <c r="I43" s="16">
        <f>G43+(G43*$I$7)</f>
        <v>617550</v>
      </c>
      <c r="J43" s="30">
        <f>IF(G43&gt;$G$131,G43-(G43*$J$7),"Sin Descuento")</f>
        <v>510150</v>
      </c>
    </row>
    <row r="44" spans="2:10" ht="15.75" thickBot="1" x14ac:dyDescent="0.3">
      <c r="B44" s="2" t="s">
        <v>11</v>
      </c>
      <c r="C44" s="2" t="s">
        <v>112</v>
      </c>
      <c r="D44" s="3">
        <v>45052</v>
      </c>
      <c r="E44" s="2">
        <v>2</v>
      </c>
      <c r="F44" s="4">
        <v>57000</v>
      </c>
      <c r="G44" s="4">
        <f>E44*F44</f>
        <v>114000</v>
      </c>
      <c r="H44" s="7" t="str">
        <f>IF(G44&lt;500000,"BAJO","ALTO")</f>
        <v>BAJO</v>
      </c>
      <c r="I44" s="4">
        <v>114000</v>
      </c>
      <c r="J44" s="22" t="str">
        <f>IF(G44&gt;$G$131,G44-(G44*$J$7),"Sin Descuento")</f>
        <v>Sin Descuento</v>
      </c>
    </row>
    <row r="45" spans="2:10" ht="15.75" thickBot="1" x14ac:dyDescent="0.3">
      <c r="B45" s="2" t="s">
        <v>38</v>
      </c>
      <c r="C45" s="2" t="s">
        <v>112</v>
      </c>
      <c r="D45" s="3">
        <v>45145</v>
      </c>
      <c r="E45" s="2">
        <v>8</v>
      </c>
      <c r="F45" s="4">
        <v>98400</v>
      </c>
      <c r="G45" s="4">
        <f>E45*F45</f>
        <v>787200</v>
      </c>
      <c r="H45" s="7" t="str">
        <f>IF(G45&lt;500000,"BAJO","ALTO")</f>
        <v>ALTO</v>
      </c>
      <c r="I45" s="16">
        <f>G45+(G45*$I$7)</f>
        <v>905280</v>
      </c>
      <c r="J45" s="30">
        <f>IF(G45&gt;$G$131,G45-(G45*$J$7),"Sin Descuento")</f>
        <v>747840</v>
      </c>
    </row>
    <row r="46" spans="2:10" ht="15.75" thickBot="1" x14ac:dyDescent="0.3">
      <c r="B46" s="2" t="s">
        <v>50</v>
      </c>
      <c r="C46" s="2" t="s">
        <v>112</v>
      </c>
      <c r="D46" s="3">
        <v>45100</v>
      </c>
      <c r="E46" s="2">
        <v>10</v>
      </c>
      <c r="F46" s="4">
        <v>78150</v>
      </c>
      <c r="G46" s="4">
        <f>E46*F46</f>
        <v>781500</v>
      </c>
      <c r="H46" s="7" t="str">
        <f>IF(G46&lt;500000,"BAJO","ALTO")</f>
        <v>ALTO</v>
      </c>
      <c r="I46" s="16">
        <f>G46+(G46*$I$7)</f>
        <v>898725</v>
      </c>
      <c r="J46" s="30">
        <f>IF(G46&gt;$G$131,G46-(G46*$J$7),"Sin Descuento")</f>
        <v>742425</v>
      </c>
    </row>
    <row r="47" spans="2:10" ht="15.75" thickBot="1" x14ac:dyDescent="0.3">
      <c r="B47" s="2" t="s">
        <v>57</v>
      </c>
      <c r="C47" s="2" t="s">
        <v>112</v>
      </c>
      <c r="D47" s="3">
        <v>45139</v>
      </c>
      <c r="E47" s="2">
        <v>2</v>
      </c>
      <c r="F47" s="4">
        <v>95700</v>
      </c>
      <c r="G47" s="4">
        <f>E47*F47</f>
        <v>191400</v>
      </c>
      <c r="H47" s="7" t="str">
        <f>IF(G47&lt;500000,"BAJO","ALTO")</f>
        <v>BAJO</v>
      </c>
      <c r="I47" s="4">
        <v>191400</v>
      </c>
      <c r="J47" s="22" t="str">
        <f>IF(G47&gt;$G$131,G47-(G47*$J$7),"Sin Descuento")</f>
        <v>Sin Descuento</v>
      </c>
    </row>
    <row r="48" spans="2:10" ht="15.75" thickBot="1" x14ac:dyDescent="0.3">
      <c r="B48" s="2" t="s">
        <v>83</v>
      </c>
      <c r="C48" s="2" t="s">
        <v>112</v>
      </c>
      <c r="D48" s="3">
        <v>45118</v>
      </c>
      <c r="E48" s="2">
        <v>1</v>
      </c>
      <c r="F48" s="4">
        <v>86250</v>
      </c>
      <c r="G48" s="4">
        <f>E48*F48</f>
        <v>86250</v>
      </c>
      <c r="H48" s="7" t="str">
        <f>IF(G48&lt;500000,"BAJO","ALTO")</f>
        <v>BAJO</v>
      </c>
      <c r="I48" s="4">
        <v>86250</v>
      </c>
      <c r="J48" s="22" t="str">
        <f>IF(G48&gt;$G$131,G48-(G48*$J$7),"Sin Descuento")</f>
        <v>Sin Descuento</v>
      </c>
    </row>
    <row r="49" spans="2:10" ht="15.75" thickBot="1" x14ac:dyDescent="0.3">
      <c r="B49" s="2" t="s">
        <v>95</v>
      </c>
      <c r="C49" s="2" t="s">
        <v>118</v>
      </c>
      <c r="D49" s="3">
        <v>45050</v>
      </c>
      <c r="E49" s="2">
        <v>7</v>
      </c>
      <c r="F49" s="4">
        <v>49000</v>
      </c>
      <c r="G49" s="4">
        <f>E49*F49</f>
        <v>343000</v>
      </c>
      <c r="H49" s="7" t="str">
        <f>IF(G49&lt;500000,"BAJO","ALTO")</f>
        <v>BAJO</v>
      </c>
      <c r="I49" s="16">
        <f>G49+(G49*$I$7)</f>
        <v>394450</v>
      </c>
      <c r="J49" s="22" t="str">
        <f>IF(G49&gt;$G$131,G49-(G49*$J$7),"Sin Descuento")</f>
        <v>Sin Descuento</v>
      </c>
    </row>
    <row r="50" spans="2:10" ht="15.75" thickBot="1" x14ac:dyDescent="0.3">
      <c r="B50" s="2" t="s">
        <v>90</v>
      </c>
      <c r="C50" s="2" t="s">
        <v>118</v>
      </c>
      <c r="D50" s="3">
        <v>45123</v>
      </c>
      <c r="E50" s="2">
        <v>4</v>
      </c>
      <c r="F50" s="4">
        <v>88500</v>
      </c>
      <c r="G50" s="4">
        <f>E50*F50</f>
        <v>354000</v>
      </c>
      <c r="H50" s="7" t="str">
        <f>IF(G50&lt;500000,"BAJO","ALTO")</f>
        <v>BAJO</v>
      </c>
      <c r="I50" s="4">
        <v>354000</v>
      </c>
      <c r="J50" s="22" t="str">
        <f>IF(G50&gt;$G$131,G50-(G50*$J$7),"Sin Descuento")</f>
        <v>Sin Descuento</v>
      </c>
    </row>
    <row r="51" spans="2:10" ht="15.75" thickBot="1" x14ac:dyDescent="0.3">
      <c r="B51" s="2" t="s">
        <v>92</v>
      </c>
      <c r="C51" s="2" t="s">
        <v>118</v>
      </c>
      <c r="D51" s="3">
        <v>45125</v>
      </c>
      <c r="E51" s="2">
        <v>3</v>
      </c>
      <c r="F51" s="4">
        <v>89400</v>
      </c>
      <c r="G51" s="4">
        <f>E51*F51</f>
        <v>268200</v>
      </c>
      <c r="H51" s="7" t="str">
        <f>IF(G51&lt;500000,"BAJO","ALTO")</f>
        <v>BAJO</v>
      </c>
      <c r="I51" s="16">
        <f>G51+(G51*$I$7)</f>
        <v>308430</v>
      </c>
      <c r="J51" s="22" t="str">
        <f>IF(G51&gt;$G$131,G51-(G51*$J$7),"Sin Descuento")</f>
        <v>Sin Descuento</v>
      </c>
    </row>
    <row r="52" spans="2:10" ht="15.75" thickBot="1" x14ac:dyDescent="0.3">
      <c r="B52" s="2" t="s">
        <v>91</v>
      </c>
      <c r="C52" s="2" t="s">
        <v>118</v>
      </c>
      <c r="D52" s="3">
        <v>45124</v>
      </c>
      <c r="E52" s="2">
        <v>6</v>
      </c>
      <c r="F52" s="4">
        <v>88950</v>
      </c>
      <c r="G52" s="4">
        <f>E52*F52</f>
        <v>533700</v>
      </c>
      <c r="H52" s="7" t="str">
        <f>IF(G52&lt;500000,"BAJO","ALTO")</f>
        <v>ALTO</v>
      </c>
      <c r="I52" s="16">
        <f>G52+(G52*$I$7)</f>
        <v>613755</v>
      </c>
      <c r="J52" s="30">
        <f>IF(G52&gt;$G$131,G52-(G52*$J$7),"Sin Descuento")</f>
        <v>507015</v>
      </c>
    </row>
    <row r="53" spans="2:10" ht="15.75" thickBot="1" x14ac:dyDescent="0.3">
      <c r="B53" s="2" t="s">
        <v>87</v>
      </c>
      <c r="C53" s="2" t="s">
        <v>118</v>
      </c>
      <c r="D53" s="3">
        <v>45104</v>
      </c>
      <c r="E53" s="2">
        <v>5</v>
      </c>
      <c r="F53" s="4">
        <v>79950</v>
      </c>
      <c r="G53" s="4">
        <f>E53*F53</f>
        <v>399750</v>
      </c>
      <c r="H53" s="7" t="str">
        <f>IF(G53&lt;500000,"BAJO","ALTO")</f>
        <v>BAJO</v>
      </c>
      <c r="I53" s="16">
        <f>G53+(G53*$I$7)</f>
        <v>459712.5</v>
      </c>
      <c r="J53" s="22" t="str">
        <f>IF(G53&gt;$G$131,G53-(G53*$J$7),"Sin Descuento")</f>
        <v>Sin Descuento</v>
      </c>
    </row>
    <row r="54" spans="2:10" ht="15.75" thickBot="1" x14ac:dyDescent="0.3">
      <c r="B54" s="2" t="s">
        <v>14</v>
      </c>
      <c r="C54" s="2" t="s">
        <v>118</v>
      </c>
      <c r="D54" s="3">
        <v>45056</v>
      </c>
      <c r="E54" s="2">
        <v>10</v>
      </c>
      <c r="F54" s="4">
        <v>73000</v>
      </c>
      <c r="G54" s="4">
        <f>E54*F54</f>
        <v>730000</v>
      </c>
      <c r="H54" s="7" t="str">
        <f>IF(G54&lt;500000,"BAJO","ALTO")</f>
        <v>ALTO</v>
      </c>
      <c r="I54" s="4">
        <v>365000</v>
      </c>
      <c r="J54" s="30">
        <f>IF(G54&gt;$G$131,G54-(G54*$J$7),"Sin Descuento")</f>
        <v>693500</v>
      </c>
    </row>
    <row r="55" spans="2:10" ht="15.75" thickBot="1" x14ac:dyDescent="0.3">
      <c r="B55" s="2" t="s">
        <v>34</v>
      </c>
      <c r="C55" s="2" t="s">
        <v>118</v>
      </c>
      <c r="D55" s="3">
        <v>45081</v>
      </c>
      <c r="E55" s="2">
        <v>4</v>
      </c>
      <c r="F55" s="4">
        <v>65500</v>
      </c>
      <c r="G55" s="4">
        <f>E55*F55</f>
        <v>262000</v>
      </c>
      <c r="H55" s="7" t="str">
        <f>IF(G55&lt;500000,"BAJO","ALTO")</f>
        <v>BAJO</v>
      </c>
      <c r="I55" s="16">
        <f>G55+(G55*$I$7)</f>
        <v>301300</v>
      </c>
      <c r="J55" s="22" t="str">
        <f>IF(G55&gt;$G$131,G55-(G55*$J$7),"Sin Descuento")</f>
        <v>Sin Descuento</v>
      </c>
    </row>
    <row r="56" spans="2:10" ht="15.75" thickBot="1" x14ac:dyDescent="0.3">
      <c r="B56" s="2" t="s">
        <v>36</v>
      </c>
      <c r="C56" s="2" t="s">
        <v>118</v>
      </c>
      <c r="D56" s="3">
        <v>45083</v>
      </c>
      <c r="E56" s="2">
        <v>8</v>
      </c>
      <c r="F56" s="4">
        <v>68500</v>
      </c>
      <c r="G56" s="4">
        <f>E56*F56</f>
        <v>548000</v>
      </c>
      <c r="H56" s="7" t="str">
        <f>IF(G56&lt;500000,"BAJO","ALTO")</f>
        <v>ALTO</v>
      </c>
      <c r="I56" s="16">
        <f>G56+(G56*$I$7)</f>
        <v>630200</v>
      </c>
      <c r="J56" s="30">
        <f>IF(G56&gt;$G$131,G56-(G56*$J$7),"Sin Descuento")</f>
        <v>520600</v>
      </c>
    </row>
    <row r="57" spans="2:10" ht="15.75" thickBot="1" x14ac:dyDescent="0.3">
      <c r="B57" s="2" t="s">
        <v>10</v>
      </c>
      <c r="C57" s="2" t="s">
        <v>118</v>
      </c>
      <c r="D57" s="3">
        <v>45051</v>
      </c>
      <c r="E57" s="2">
        <v>8</v>
      </c>
      <c r="F57" s="4">
        <v>53000</v>
      </c>
      <c r="G57" s="4">
        <f>E57*F57</f>
        <v>424000</v>
      </c>
      <c r="H57" s="7" t="str">
        <f>IF(G57&lt;500000,"BAJO","ALTO")</f>
        <v>BAJO</v>
      </c>
      <c r="I57" s="4">
        <v>424000</v>
      </c>
      <c r="J57" s="22" t="str">
        <f>IF(G57&gt;$G$131,G57-(G57*$J$7),"Sin Descuento")</f>
        <v>Sin Descuento</v>
      </c>
    </row>
    <row r="58" spans="2:10" ht="15.75" thickBot="1" x14ac:dyDescent="0.3">
      <c r="B58" s="2" t="s">
        <v>33</v>
      </c>
      <c r="C58" s="2" t="s">
        <v>118</v>
      </c>
      <c r="D58" s="3">
        <v>45079</v>
      </c>
      <c r="E58" s="2">
        <v>5</v>
      </c>
      <c r="F58" s="4">
        <v>62500</v>
      </c>
      <c r="G58" s="4">
        <f>E58*F58</f>
        <v>312500</v>
      </c>
      <c r="H58" s="7" t="str">
        <f>IF(G58&lt;500000,"BAJO","ALTO")</f>
        <v>BAJO</v>
      </c>
      <c r="I58" s="4">
        <v>312500</v>
      </c>
      <c r="J58" s="22" t="str">
        <f>IF(G58&gt;$G$131,G58-(G58*$J$7),"Sin Descuento")</f>
        <v>Sin Descuento</v>
      </c>
    </row>
    <row r="59" spans="2:10" ht="15.75" thickBot="1" x14ac:dyDescent="0.3">
      <c r="B59" s="2" t="s">
        <v>8</v>
      </c>
      <c r="C59" s="2" t="s">
        <v>118</v>
      </c>
      <c r="D59" s="3">
        <v>45048</v>
      </c>
      <c r="E59" s="2">
        <v>5</v>
      </c>
      <c r="F59" s="4">
        <v>41000</v>
      </c>
      <c r="G59" s="4">
        <f>E59*F59</f>
        <v>205000</v>
      </c>
      <c r="H59" s="7" t="str">
        <f>IF(G59&lt;500000,"BAJO","ALTO")</f>
        <v>BAJO</v>
      </c>
      <c r="I59" s="16">
        <f>G59+(G59*$I$7)</f>
        <v>235750</v>
      </c>
      <c r="J59" s="22" t="str">
        <f>IF(G59&gt;$G$131,G59-(G59*$J$7),"Sin Descuento")</f>
        <v>Sin Descuento</v>
      </c>
    </row>
    <row r="60" spans="2:10" ht="15.75" thickBot="1" x14ac:dyDescent="0.3">
      <c r="B60" s="2" t="s">
        <v>8</v>
      </c>
      <c r="C60" s="2" t="s">
        <v>118</v>
      </c>
      <c r="D60" s="3">
        <v>45127</v>
      </c>
      <c r="E60" s="2">
        <v>10</v>
      </c>
      <c r="F60" s="4">
        <v>90300</v>
      </c>
      <c r="G60" s="4">
        <f>E60*F60</f>
        <v>903000</v>
      </c>
      <c r="H60" s="7" t="str">
        <f>IF(G60&lt;500000,"BAJO","ALTO")</f>
        <v>ALTO</v>
      </c>
      <c r="I60" s="16">
        <f>G60+(G60*$I$7)</f>
        <v>1038450</v>
      </c>
      <c r="J60" s="30">
        <f>IF(G60&gt;$G$131,G60-(G60*$J$7),"Sin Descuento")</f>
        <v>857850</v>
      </c>
    </row>
    <row r="61" spans="2:10" ht="15.75" thickBot="1" x14ac:dyDescent="0.3">
      <c r="B61" s="2" t="s">
        <v>93</v>
      </c>
      <c r="C61" s="2" t="s">
        <v>118</v>
      </c>
      <c r="D61" s="3">
        <v>45148</v>
      </c>
      <c r="E61" s="2">
        <v>5</v>
      </c>
      <c r="F61" s="4">
        <v>99750</v>
      </c>
      <c r="G61" s="4">
        <f>E61*F61</f>
        <v>498750</v>
      </c>
      <c r="H61" s="7" t="str">
        <f>IF(G61&lt;500000,"BAJO","ALTO")</f>
        <v>BAJO</v>
      </c>
      <c r="I61" s="16">
        <f>G61+(G61*$I$7)</f>
        <v>573562.5</v>
      </c>
      <c r="J61" s="30">
        <f>IF(G61&gt;$G$131,G61-(G61*$J$7),"Sin Descuento")</f>
        <v>473812.5</v>
      </c>
    </row>
    <row r="62" spans="2:10" ht="15.75" thickBot="1" x14ac:dyDescent="0.3">
      <c r="B62" s="2" t="s">
        <v>54</v>
      </c>
      <c r="C62" s="2" t="s">
        <v>118</v>
      </c>
      <c r="D62" s="3">
        <v>45105</v>
      </c>
      <c r="E62" s="2">
        <v>4</v>
      </c>
      <c r="F62" s="4">
        <v>80400</v>
      </c>
      <c r="G62" s="4">
        <f>E62*F62</f>
        <v>321600</v>
      </c>
      <c r="H62" s="7" t="str">
        <f>IF(G62&lt;500000,"BAJO","ALTO")</f>
        <v>BAJO</v>
      </c>
      <c r="I62" s="4">
        <v>321600</v>
      </c>
      <c r="J62" s="22" t="str">
        <f>IF(G62&gt;$G$131,G62-(G62*$J$7),"Sin Descuento")</f>
        <v>Sin Descuento</v>
      </c>
    </row>
    <row r="63" spans="2:10" ht="15.75" thickBot="1" x14ac:dyDescent="0.3">
      <c r="B63" s="2" t="s">
        <v>75</v>
      </c>
      <c r="C63" s="2" t="s">
        <v>118</v>
      </c>
      <c r="D63" s="3">
        <v>45154</v>
      </c>
      <c r="E63" s="2">
        <v>5</v>
      </c>
      <c r="F63" s="4">
        <v>102450</v>
      </c>
      <c r="G63" s="4">
        <f>E63*F63</f>
        <v>512250</v>
      </c>
      <c r="H63" s="7" t="str">
        <f>IF(G63&lt;500000,"BAJO","ALTO")</f>
        <v>ALTO</v>
      </c>
      <c r="I63" s="16">
        <f>G63+(G63*$I$7)</f>
        <v>589087.5</v>
      </c>
      <c r="J63" s="30">
        <f>IF(G63&gt;$G$131,G63-(G63*$J$7),"Sin Descuento")</f>
        <v>486637.5</v>
      </c>
    </row>
    <row r="64" spans="2:10" ht="15.75" thickBot="1" x14ac:dyDescent="0.3">
      <c r="B64" s="2" t="s">
        <v>89</v>
      </c>
      <c r="C64" s="2" t="s">
        <v>118</v>
      </c>
      <c r="D64" s="3">
        <v>45122</v>
      </c>
      <c r="E64" s="2">
        <v>4</v>
      </c>
      <c r="F64" s="4">
        <v>88050</v>
      </c>
      <c r="G64" s="4">
        <f>E64*F64</f>
        <v>352200</v>
      </c>
      <c r="H64" s="7" t="str">
        <f>IF(G64&lt;500000,"BAJO","ALTO")</f>
        <v>BAJO</v>
      </c>
      <c r="I64" s="16">
        <f>G64+(G64*$I$7)</f>
        <v>405030</v>
      </c>
      <c r="J64" s="22" t="str">
        <f>IF(G64&gt;$G$131,G64-(G64*$J$7),"Sin Descuento")</f>
        <v>Sin Descuento</v>
      </c>
    </row>
    <row r="65" spans="2:10" ht="15.75" thickBot="1" x14ac:dyDescent="0.3">
      <c r="B65" s="2" t="s">
        <v>15</v>
      </c>
      <c r="C65" s="2" t="s">
        <v>118</v>
      </c>
      <c r="D65" s="3">
        <v>45057</v>
      </c>
      <c r="E65" s="2">
        <v>1</v>
      </c>
      <c r="F65" s="4">
        <v>77000</v>
      </c>
      <c r="G65" s="4">
        <f>E65*F65</f>
        <v>77000</v>
      </c>
      <c r="H65" s="7" t="str">
        <f>IF(G65&lt;500000,"BAJO","ALTO")</f>
        <v>BAJO</v>
      </c>
      <c r="I65" s="16">
        <f>G65+(G65*$I$7)</f>
        <v>88550</v>
      </c>
      <c r="J65" s="22" t="str">
        <f>IF(G65&gt;$G$131,G65-(G65*$J$7),"Sin Descuento")</f>
        <v>Sin Descuento</v>
      </c>
    </row>
    <row r="66" spans="2:10" ht="15.75" thickBot="1" x14ac:dyDescent="0.3">
      <c r="B66" s="2" t="s">
        <v>104</v>
      </c>
      <c r="C66" s="2" t="s">
        <v>118</v>
      </c>
      <c r="D66" s="3">
        <v>45149</v>
      </c>
      <c r="E66" s="2">
        <v>6</v>
      </c>
      <c r="F66" s="4">
        <v>100200</v>
      </c>
      <c r="G66" s="4">
        <f>E66*F66</f>
        <v>601200</v>
      </c>
      <c r="H66" s="7" t="str">
        <f>IF(G66&lt;500000,"BAJO","ALTO")</f>
        <v>ALTO</v>
      </c>
      <c r="I66" s="16">
        <f>G66+(G66*$I$7)</f>
        <v>691380</v>
      </c>
      <c r="J66" s="30">
        <f>IF(G66&gt;$G$131,G66-(G66*$J$7),"Sin Descuento")</f>
        <v>571140</v>
      </c>
    </row>
    <row r="67" spans="2:10" ht="15.75" thickBot="1" x14ac:dyDescent="0.3">
      <c r="B67" s="2" t="s">
        <v>9</v>
      </c>
      <c r="C67" s="2" t="s">
        <v>118</v>
      </c>
      <c r="D67" s="3">
        <v>45049</v>
      </c>
      <c r="E67" s="2">
        <v>4</v>
      </c>
      <c r="F67" s="4">
        <v>45000</v>
      </c>
      <c r="G67" s="4">
        <f>E67*F67</f>
        <v>180000</v>
      </c>
      <c r="H67" s="7" t="str">
        <f>IF(G67&lt;500000,"BAJO","ALTO")</f>
        <v>BAJO</v>
      </c>
      <c r="I67" s="16">
        <f>G67+(G67*$I$7)</f>
        <v>207000</v>
      </c>
      <c r="J67" s="22" t="str">
        <f>IF(G67&gt;$G$131,G67-(G67*$J$7),"Sin Descuento")</f>
        <v>Sin Descuento</v>
      </c>
    </row>
    <row r="68" spans="2:10" ht="15.75" thickBot="1" x14ac:dyDescent="0.3">
      <c r="B68" s="2" t="s">
        <v>101</v>
      </c>
      <c r="C68" s="2" t="s">
        <v>118</v>
      </c>
      <c r="D68" s="3">
        <v>45126</v>
      </c>
      <c r="E68" s="2">
        <v>5</v>
      </c>
      <c r="F68" s="4">
        <v>89850</v>
      </c>
      <c r="G68" s="4">
        <f>E68*F68</f>
        <v>449250</v>
      </c>
      <c r="H68" s="7" t="str">
        <f>IF(G68&lt;500000,"BAJO","ALTO")</f>
        <v>BAJO</v>
      </c>
      <c r="I68" s="16">
        <f>G68+(G68*$I$7)</f>
        <v>516637.5</v>
      </c>
      <c r="J68" s="30">
        <f>IF(G68&gt;$G$131,G68-(G68*$J$7),"Sin Descuento")</f>
        <v>426787.5</v>
      </c>
    </row>
    <row r="69" spans="2:10" ht="15.75" thickBot="1" x14ac:dyDescent="0.3">
      <c r="B69" s="2" t="s">
        <v>96</v>
      </c>
      <c r="C69" s="2" t="s">
        <v>118</v>
      </c>
      <c r="D69" s="3">
        <v>45055</v>
      </c>
      <c r="E69" s="2">
        <v>6</v>
      </c>
      <c r="F69" s="4">
        <v>69000</v>
      </c>
      <c r="G69" s="4">
        <f>E69*F69</f>
        <v>414000</v>
      </c>
      <c r="H69" s="7" t="str">
        <f>IF(G69&lt;500000,"BAJO","ALTO")</f>
        <v>BAJO</v>
      </c>
      <c r="I69" s="16">
        <f>G69+(G69*$I$7)</f>
        <v>476100</v>
      </c>
      <c r="J69" s="22" t="str">
        <f>IF(G69&gt;$G$131,G69-(G69*$J$7),"Sin Descuento")</f>
        <v>Sin Descuento</v>
      </c>
    </row>
    <row r="70" spans="2:10" ht="15.75" thickBot="1" x14ac:dyDescent="0.3">
      <c r="B70" s="2" t="s">
        <v>17</v>
      </c>
      <c r="C70" s="2" t="s">
        <v>118</v>
      </c>
      <c r="D70" s="3">
        <v>45080</v>
      </c>
      <c r="E70" s="2">
        <v>4</v>
      </c>
      <c r="F70" s="4">
        <v>64000</v>
      </c>
      <c r="G70" s="4">
        <f>E70*F70</f>
        <v>256000</v>
      </c>
      <c r="H70" s="7" t="str">
        <f>IF(G70&lt;500000,"BAJO","ALTO")</f>
        <v>BAJO</v>
      </c>
      <c r="I70" s="16">
        <f>G70+(G70*$I$7)</f>
        <v>294400</v>
      </c>
      <c r="J70" s="22" t="str">
        <f>IF(G70&gt;$G$131,G70-(G70*$J$7),"Sin Descuento")</f>
        <v>Sin Descuento</v>
      </c>
    </row>
    <row r="71" spans="2:10" ht="15.75" thickBot="1" x14ac:dyDescent="0.3">
      <c r="B71" s="2" t="s">
        <v>81</v>
      </c>
      <c r="C71" s="2" t="s">
        <v>118</v>
      </c>
      <c r="D71" s="3">
        <v>45151</v>
      </c>
      <c r="E71" s="2">
        <v>2</v>
      </c>
      <c r="F71" s="4">
        <v>101100</v>
      </c>
      <c r="G71" s="4">
        <f>E71*F71</f>
        <v>202200</v>
      </c>
      <c r="H71" s="7" t="str">
        <f>IF(G71&lt;500000,"BAJO","ALTO")</f>
        <v>BAJO</v>
      </c>
      <c r="I71" s="16">
        <f>G71+(G71*$I$7)</f>
        <v>232530</v>
      </c>
      <c r="J71" s="22" t="str">
        <f>IF(G71&gt;$G$131,G71-(G71*$J$7),"Sin Descuento")</f>
        <v>Sin Descuento</v>
      </c>
    </row>
    <row r="72" spans="2:10" ht="15.75" thickBot="1" x14ac:dyDescent="0.3">
      <c r="B72" s="2" t="s">
        <v>77</v>
      </c>
      <c r="C72" s="2" t="s">
        <v>118</v>
      </c>
      <c r="D72" s="3">
        <v>45153</v>
      </c>
      <c r="E72" s="2">
        <v>4</v>
      </c>
      <c r="F72" s="4">
        <v>102000</v>
      </c>
      <c r="G72" s="4">
        <f>E72*F72</f>
        <v>408000</v>
      </c>
      <c r="H72" s="7" t="str">
        <f>IF(G72&lt;500000,"BAJO","ALTO")</f>
        <v>BAJO</v>
      </c>
      <c r="I72" s="16">
        <f>G72+(G72*$I$7)</f>
        <v>469200</v>
      </c>
      <c r="J72" s="22" t="str">
        <f>IF(G72&gt;$G$131,G72-(G72*$J$7),"Sin Descuento")</f>
        <v>Sin Descuento</v>
      </c>
    </row>
    <row r="73" spans="2:10" ht="15.75" thickBot="1" x14ac:dyDescent="0.3">
      <c r="B73" s="2" t="s">
        <v>62</v>
      </c>
      <c r="C73" s="2" t="s">
        <v>118</v>
      </c>
      <c r="D73" s="3">
        <v>45106</v>
      </c>
      <c r="E73" s="2">
        <v>2</v>
      </c>
      <c r="F73" s="4">
        <v>80850</v>
      </c>
      <c r="G73" s="4">
        <f>E73*F73</f>
        <v>161700</v>
      </c>
      <c r="H73" s="7" t="str">
        <f>IF(G73&lt;500000,"BAJO","ALTO")</f>
        <v>BAJO</v>
      </c>
      <c r="I73" s="4">
        <v>161700</v>
      </c>
      <c r="J73" s="22" t="str">
        <f>IF(G73&gt;$G$131,G73-(G73*$J$7),"Sin Descuento")</f>
        <v>Sin Descuento</v>
      </c>
    </row>
    <row r="74" spans="2:10" ht="15.75" thickBot="1" x14ac:dyDescent="0.3">
      <c r="B74" s="2" t="s">
        <v>35</v>
      </c>
      <c r="C74" s="2" t="s">
        <v>118</v>
      </c>
      <c r="D74" s="3">
        <v>45082</v>
      </c>
      <c r="E74" s="2">
        <v>4</v>
      </c>
      <c r="F74" s="4">
        <v>67000</v>
      </c>
      <c r="G74" s="4">
        <f>E74*F74</f>
        <v>268000</v>
      </c>
      <c r="H74" s="7" t="str">
        <f>IF(G74&lt;500000,"BAJO","ALTO")</f>
        <v>BAJO</v>
      </c>
      <c r="I74" s="4">
        <v>268000</v>
      </c>
      <c r="J74" s="22" t="str">
        <f>IF(G74&gt;$G$131,G74-(G74*$J$7),"Sin Descuento")</f>
        <v>Sin Descuento</v>
      </c>
    </row>
    <row r="75" spans="2:10" ht="15.75" thickBot="1" x14ac:dyDescent="0.3">
      <c r="B75" s="2" t="s">
        <v>94</v>
      </c>
      <c r="C75" s="2" t="s">
        <v>118</v>
      </c>
      <c r="D75" s="3">
        <v>45128</v>
      </c>
      <c r="E75" s="2">
        <v>10</v>
      </c>
      <c r="F75" s="4">
        <v>90750</v>
      </c>
      <c r="G75" s="4">
        <f>E75*F75</f>
        <v>907500</v>
      </c>
      <c r="H75" s="7" t="str">
        <f>IF(G75&lt;500000,"BAJO","ALTO")</f>
        <v>ALTO</v>
      </c>
      <c r="I75" s="16">
        <f>G75+(G75*$I$7)</f>
        <v>1043625</v>
      </c>
      <c r="J75" s="30">
        <f>IF(G75&gt;$G$131,G75-(G75*$J$7),"Sin Descuento")</f>
        <v>862125</v>
      </c>
    </row>
    <row r="76" spans="2:10" ht="15.75" thickBot="1" x14ac:dyDescent="0.3">
      <c r="B76" s="2" t="s">
        <v>94</v>
      </c>
      <c r="C76" s="2" t="s">
        <v>118</v>
      </c>
      <c r="D76" s="3">
        <v>45147</v>
      </c>
      <c r="E76" s="2">
        <v>4</v>
      </c>
      <c r="F76" s="4">
        <v>99300</v>
      </c>
      <c r="G76" s="4">
        <f>E76*F76</f>
        <v>397200</v>
      </c>
      <c r="H76" s="7" t="str">
        <f>IF(G76&lt;500000,"BAJO","ALTO")</f>
        <v>BAJO</v>
      </c>
      <c r="I76" s="16">
        <f>G76+(G76*$I$7)</f>
        <v>456780</v>
      </c>
      <c r="J76" s="22" t="str">
        <f>IF(G76&gt;$G$131,G76-(G76*$J$7),"Sin Descuento")</f>
        <v>Sin Descuento</v>
      </c>
    </row>
    <row r="77" spans="2:10" ht="15.75" thickBot="1" x14ac:dyDescent="0.3">
      <c r="B77" s="2" t="s">
        <v>119</v>
      </c>
      <c r="C77" s="2" t="s">
        <v>118</v>
      </c>
      <c r="D77" s="3">
        <v>45150</v>
      </c>
      <c r="E77" s="2">
        <v>3</v>
      </c>
      <c r="F77" s="4">
        <v>100650</v>
      </c>
      <c r="G77" s="4">
        <f>E77*F77</f>
        <v>301950</v>
      </c>
      <c r="H77" s="7" t="str">
        <f>IF(G77&lt;500000,"BAJO","ALTO")</f>
        <v>BAJO</v>
      </c>
      <c r="I77" s="16">
        <f>G77+(G77*$I$7)</f>
        <v>347242.5</v>
      </c>
      <c r="J77" s="22" t="str">
        <f>IF(G77&gt;$G$131,G77-(G77*$J$7),"Sin Descuento")</f>
        <v>Sin Descuento</v>
      </c>
    </row>
    <row r="78" spans="2:10" ht="15.75" thickBot="1" x14ac:dyDescent="0.3">
      <c r="B78" s="2" t="s">
        <v>63</v>
      </c>
      <c r="C78" s="2" t="s">
        <v>118</v>
      </c>
      <c r="D78" s="3">
        <v>45107</v>
      </c>
      <c r="E78" s="2">
        <v>6</v>
      </c>
      <c r="F78" s="4">
        <v>81300</v>
      </c>
      <c r="G78" s="4">
        <f>E78*F78</f>
        <v>487800</v>
      </c>
      <c r="H78" s="7" t="str">
        <f>IF(G78&lt;500000,"BAJO","ALTO")</f>
        <v>BAJO</v>
      </c>
      <c r="I78" s="4">
        <v>487800</v>
      </c>
      <c r="J78" s="30">
        <f>IF(G78&gt;$G$131,G78-(G78*$J$7),"Sin Descuento")</f>
        <v>463410</v>
      </c>
    </row>
    <row r="79" spans="2:10" ht="15.75" thickBot="1" x14ac:dyDescent="0.3">
      <c r="B79" s="2" t="s">
        <v>80</v>
      </c>
      <c r="C79" s="2" t="s">
        <v>118</v>
      </c>
      <c r="D79" s="3">
        <v>45152</v>
      </c>
      <c r="E79" s="2">
        <v>1</v>
      </c>
      <c r="F79" s="4">
        <v>101550</v>
      </c>
      <c r="G79" s="4">
        <f>E79*F79</f>
        <v>101550</v>
      </c>
      <c r="H79" s="7" t="str">
        <f>IF(G79&lt;500000,"BAJO","ALTO")</f>
        <v>BAJO</v>
      </c>
      <c r="I79" s="4">
        <v>101550</v>
      </c>
      <c r="J79" s="22" t="str">
        <f>IF(G79&gt;$G$131,G79-(G79*$J$7),"Sin Descuento")</f>
        <v>Sin Descuento</v>
      </c>
    </row>
    <row r="80" spans="2:10" ht="15.75" thickBot="1" x14ac:dyDescent="0.3">
      <c r="B80" s="2" t="s">
        <v>42</v>
      </c>
      <c r="C80" s="2" t="s">
        <v>113</v>
      </c>
      <c r="D80" s="3">
        <v>45091</v>
      </c>
      <c r="E80" s="2">
        <v>4</v>
      </c>
      <c r="F80" s="4">
        <v>80500</v>
      </c>
      <c r="G80" s="4">
        <f>E80*F80</f>
        <v>322000</v>
      </c>
      <c r="H80" s="7" t="str">
        <f>IF(G80&lt;500000,"BAJO","ALTO")</f>
        <v>BAJO</v>
      </c>
      <c r="I80" s="16">
        <f>G80+(G80*$I$7)</f>
        <v>370300</v>
      </c>
      <c r="J80" s="22" t="str">
        <f>IF(G80&gt;$G$131,G80-(G80*$J$7),"Sin Descuento")</f>
        <v>Sin Descuento</v>
      </c>
    </row>
    <row r="81" spans="2:10" ht="15.75" thickBot="1" x14ac:dyDescent="0.3">
      <c r="B81" s="2" t="s">
        <v>42</v>
      </c>
      <c r="C81" s="2" t="s">
        <v>113</v>
      </c>
      <c r="D81" s="3">
        <v>45129</v>
      </c>
      <c r="E81" s="2">
        <v>10</v>
      </c>
      <c r="F81" s="4">
        <v>91200</v>
      </c>
      <c r="G81" s="4">
        <f>E81*F81</f>
        <v>912000</v>
      </c>
      <c r="H81" s="7" t="str">
        <f>IF(G81&lt;500000,"BAJO","ALTO")</f>
        <v>ALTO</v>
      </c>
      <c r="I81" s="4">
        <v>456000</v>
      </c>
      <c r="J81" s="30">
        <f>IF(G81&gt;$G$131,G81-(G81*$J$7),"Sin Descuento")</f>
        <v>866400</v>
      </c>
    </row>
    <row r="82" spans="2:10" ht="15.75" thickBot="1" x14ac:dyDescent="0.3">
      <c r="B82" s="2" t="s">
        <v>1</v>
      </c>
      <c r="C82" s="2" t="s">
        <v>113</v>
      </c>
      <c r="D82" s="3">
        <v>45058</v>
      </c>
      <c r="E82" s="2">
        <v>4</v>
      </c>
      <c r="F82" s="4">
        <v>81000</v>
      </c>
      <c r="G82" s="4">
        <f>E82*F82</f>
        <v>324000</v>
      </c>
      <c r="H82" s="7" t="str">
        <f>IF(G82&lt;500000,"BAJO","ALTO")</f>
        <v>BAJO</v>
      </c>
      <c r="I82" s="16">
        <f>G82+(G82*$I$7)</f>
        <v>372600</v>
      </c>
      <c r="J82" s="22" t="str">
        <f>IF(G82&gt;$G$131,G82-(G82*$J$7),"Sin Descuento")</f>
        <v>Sin Descuento</v>
      </c>
    </row>
    <row r="83" spans="2:10" ht="15.75" thickBot="1" x14ac:dyDescent="0.3">
      <c r="B83" s="2" t="s">
        <v>1</v>
      </c>
      <c r="C83" s="2" t="s">
        <v>113</v>
      </c>
      <c r="D83" s="3">
        <v>45135</v>
      </c>
      <c r="E83" s="2">
        <v>5</v>
      </c>
      <c r="F83" s="4">
        <v>93900</v>
      </c>
      <c r="G83" s="4">
        <f>E83*F83</f>
        <v>469500</v>
      </c>
      <c r="H83" s="7" t="str">
        <f>IF(G83&lt;500000,"BAJO","ALTO")</f>
        <v>BAJO</v>
      </c>
      <c r="I83" s="4">
        <v>469500</v>
      </c>
      <c r="J83" s="30">
        <f>IF(G83&gt;$G$131,G83-(G83*$J$7),"Sin Descuento")</f>
        <v>446025</v>
      </c>
    </row>
    <row r="84" spans="2:10" ht="15.75" thickBot="1" x14ac:dyDescent="0.3">
      <c r="B84" s="2" t="s">
        <v>44</v>
      </c>
      <c r="C84" s="2" t="s">
        <v>113</v>
      </c>
      <c r="D84" s="3">
        <v>45093</v>
      </c>
      <c r="E84" s="2">
        <v>5</v>
      </c>
      <c r="F84" s="4">
        <v>83500</v>
      </c>
      <c r="G84" s="4">
        <f>E84*F84</f>
        <v>417500</v>
      </c>
      <c r="H84" s="7" t="str">
        <f>IF(G84&lt;500000,"BAJO","ALTO")</f>
        <v>BAJO</v>
      </c>
      <c r="I84" s="16">
        <f>G84+(G84*$I$7)</f>
        <v>480125</v>
      </c>
      <c r="J84" s="22" t="str">
        <f>IF(G84&gt;$G$131,G84-(G84*$J$7),"Sin Descuento")</f>
        <v>Sin Descuento</v>
      </c>
    </row>
    <row r="85" spans="2:10" ht="15.75" thickBot="1" x14ac:dyDescent="0.3">
      <c r="B85" s="2" t="s">
        <v>45</v>
      </c>
      <c r="C85" s="2" t="s">
        <v>113</v>
      </c>
      <c r="D85" s="3">
        <v>45094</v>
      </c>
      <c r="E85" s="2">
        <v>9</v>
      </c>
      <c r="F85" s="4">
        <v>85000</v>
      </c>
      <c r="G85" s="4">
        <f>E85*F85</f>
        <v>765000</v>
      </c>
      <c r="H85" s="7" t="str">
        <f>IF(G85&lt;500000,"BAJO","ALTO")</f>
        <v>ALTO</v>
      </c>
      <c r="I85" s="16">
        <f>G85+(G85*$I$7)</f>
        <v>879750</v>
      </c>
      <c r="J85" s="30">
        <f>IF(G85&gt;$G$131,G85-(G85*$J$7),"Sin Descuento")</f>
        <v>726750</v>
      </c>
    </row>
    <row r="86" spans="2:10" ht="15.75" thickBot="1" x14ac:dyDescent="0.3">
      <c r="B86" s="2" t="s">
        <v>100</v>
      </c>
      <c r="C86" s="2" t="s">
        <v>113</v>
      </c>
      <c r="D86" s="3">
        <v>45089</v>
      </c>
      <c r="E86" s="2">
        <v>9</v>
      </c>
      <c r="F86" s="4">
        <v>77500</v>
      </c>
      <c r="G86" s="4">
        <f>E86*F86</f>
        <v>697500</v>
      </c>
      <c r="H86" s="7" t="str">
        <f>IF(G86&lt;500000,"BAJO","ALTO")</f>
        <v>ALTO</v>
      </c>
      <c r="I86" s="16">
        <f>G86+(G86*$I$7)</f>
        <v>802125</v>
      </c>
      <c r="J86" s="30">
        <f>IF(G86&gt;$G$131,G86-(G86*$J$7),"Sin Descuento")</f>
        <v>662625</v>
      </c>
    </row>
    <row r="87" spans="2:10" ht="15.75" thickBot="1" x14ac:dyDescent="0.3">
      <c r="B87" s="2" t="s">
        <v>16</v>
      </c>
      <c r="C87" s="2" t="s">
        <v>113</v>
      </c>
      <c r="D87" s="3">
        <v>45059</v>
      </c>
      <c r="E87" s="2">
        <v>5</v>
      </c>
      <c r="F87" s="4">
        <v>85000</v>
      </c>
      <c r="G87" s="4">
        <f>E87*F87</f>
        <v>425000</v>
      </c>
      <c r="H87" s="7" t="str">
        <f>IF(G87&lt;500000,"BAJO","ALTO")</f>
        <v>BAJO</v>
      </c>
      <c r="I87" s="16">
        <f>G87+(G87*$I$7)</f>
        <v>488750</v>
      </c>
      <c r="J87" s="22" t="str">
        <f>IF(G87&gt;$G$131,G87-(G87*$J$7),"Sin Descuento")</f>
        <v>Sin Descuento</v>
      </c>
    </row>
    <row r="88" spans="2:10" ht="15.75" thickBot="1" x14ac:dyDescent="0.3">
      <c r="B88" s="2" t="s">
        <v>97</v>
      </c>
      <c r="C88" s="2" t="s">
        <v>113</v>
      </c>
      <c r="D88" s="3">
        <v>45061</v>
      </c>
      <c r="E88" s="2">
        <v>7</v>
      </c>
      <c r="F88" s="4">
        <v>93000</v>
      </c>
      <c r="G88" s="4">
        <f>E88*F88</f>
        <v>651000</v>
      </c>
      <c r="H88" s="7" t="str">
        <f>IF(G88&lt;500000,"BAJO","ALTO")</f>
        <v>ALTO</v>
      </c>
      <c r="I88" s="4">
        <v>651000</v>
      </c>
      <c r="J88" s="30">
        <f>IF(G88&gt;$G$131,G88-(G88*$J$7),"Sin Descuento")</f>
        <v>618450</v>
      </c>
    </row>
    <row r="89" spans="2:10" ht="15.75" thickBot="1" x14ac:dyDescent="0.3">
      <c r="B89" s="2" t="s">
        <v>19</v>
      </c>
      <c r="C89" s="2" t="s">
        <v>113</v>
      </c>
      <c r="D89" s="3">
        <v>45063</v>
      </c>
      <c r="E89" s="2">
        <v>6</v>
      </c>
      <c r="F89" s="4">
        <v>101000</v>
      </c>
      <c r="G89" s="4">
        <f>E89*F89</f>
        <v>606000</v>
      </c>
      <c r="H89" s="7" t="str">
        <f>IF(G89&lt;500000,"BAJO","ALTO")</f>
        <v>ALTO</v>
      </c>
      <c r="I89" s="16">
        <f>G89+(G89*$I$7)</f>
        <v>696900</v>
      </c>
      <c r="J89" s="30">
        <f>IF(G89&gt;$G$131,G89-(G89*$J$7),"Sin Descuento")</f>
        <v>575700</v>
      </c>
    </row>
    <row r="90" spans="2:10" ht="15.75" thickBot="1" x14ac:dyDescent="0.3">
      <c r="B90" s="2" t="s">
        <v>43</v>
      </c>
      <c r="C90" s="2" t="s">
        <v>113</v>
      </c>
      <c r="D90" s="3">
        <v>45092</v>
      </c>
      <c r="E90" s="2">
        <v>4</v>
      </c>
      <c r="F90" s="4">
        <v>82000</v>
      </c>
      <c r="G90" s="4">
        <f>E90*F90</f>
        <v>328000</v>
      </c>
      <c r="H90" s="7" t="str">
        <f>IF(G90&lt;500000,"BAJO","ALTO")</f>
        <v>BAJO</v>
      </c>
      <c r="I90" s="16">
        <f>G90+(G90*$I$7)</f>
        <v>377200</v>
      </c>
      <c r="J90" s="22" t="str">
        <f>IF(G90&gt;$G$131,G90-(G90*$J$7),"Sin Descuento")</f>
        <v>Sin Descuento</v>
      </c>
    </row>
    <row r="91" spans="2:10" ht="15.75" thickBot="1" x14ac:dyDescent="0.3">
      <c r="B91" s="2" t="s">
        <v>43</v>
      </c>
      <c r="C91" s="2" t="s">
        <v>113</v>
      </c>
      <c r="D91" s="3">
        <v>45131</v>
      </c>
      <c r="E91" s="2">
        <v>7</v>
      </c>
      <c r="F91" s="4">
        <v>92100</v>
      </c>
      <c r="G91" s="4">
        <f>E91*F91</f>
        <v>644700</v>
      </c>
      <c r="H91" s="7" t="str">
        <f>IF(G91&lt;500000,"BAJO","ALTO")</f>
        <v>ALTO</v>
      </c>
      <c r="I91" s="4">
        <v>644700</v>
      </c>
      <c r="J91" s="30">
        <f>IF(G91&gt;$G$131,G91-(G91*$J$7),"Sin Descuento")</f>
        <v>612465</v>
      </c>
    </row>
    <row r="92" spans="2:10" ht="15.75" thickBot="1" x14ac:dyDescent="0.3">
      <c r="B92" s="2" t="s">
        <v>98</v>
      </c>
      <c r="C92" s="2" t="s">
        <v>113</v>
      </c>
      <c r="D92" s="3">
        <v>45064</v>
      </c>
      <c r="E92" s="2">
        <v>5</v>
      </c>
      <c r="F92" s="4">
        <v>105000</v>
      </c>
      <c r="G92" s="4">
        <f>E92*F92</f>
        <v>525000</v>
      </c>
      <c r="H92" s="7" t="str">
        <f>IF(G92&lt;500000,"BAJO","ALTO")</f>
        <v>ALTO</v>
      </c>
      <c r="I92" s="16">
        <f>G92+(G92*$I$7)</f>
        <v>603750</v>
      </c>
      <c r="J92" s="30">
        <f>IF(G92&gt;$G$131,G92-(G92*$J$7),"Sin Descuento")</f>
        <v>498750</v>
      </c>
    </row>
    <row r="93" spans="2:10" ht="15.75" thickBot="1" x14ac:dyDescent="0.3">
      <c r="B93" s="2" t="s">
        <v>46</v>
      </c>
      <c r="C93" s="2" t="s">
        <v>113</v>
      </c>
      <c r="D93" s="3">
        <v>45095</v>
      </c>
      <c r="E93" s="2">
        <v>1</v>
      </c>
      <c r="F93" s="4">
        <v>86500</v>
      </c>
      <c r="G93" s="4">
        <f>E93*F93</f>
        <v>86500</v>
      </c>
      <c r="H93" s="7" t="str">
        <f>IF(G93&lt;500000,"BAJO","ALTO")</f>
        <v>BAJO</v>
      </c>
      <c r="I93" s="16">
        <f>G93+(G93*$I$7)</f>
        <v>99475</v>
      </c>
      <c r="J93" s="22" t="str">
        <f>IF(G93&gt;$G$131,G93-(G93*$J$7),"Sin Descuento")</f>
        <v>Sin Descuento</v>
      </c>
    </row>
    <row r="94" spans="2:10" ht="15.75" thickBot="1" x14ac:dyDescent="0.3">
      <c r="B94" s="2" t="s">
        <v>46</v>
      </c>
      <c r="C94" s="2" t="s">
        <v>113</v>
      </c>
      <c r="D94" s="3">
        <v>45136</v>
      </c>
      <c r="E94" s="2">
        <v>4</v>
      </c>
      <c r="F94" s="4">
        <v>94350</v>
      </c>
      <c r="G94" s="4">
        <f>E94*F94</f>
        <v>377400</v>
      </c>
      <c r="H94" s="7" t="str">
        <f>IF(G94&lt;500000,"BAJO","ALTO")</f>
        <v>BAJO</v>
      </c>
      <c r="I94" s="4">
        <v>377400</v>
      </c>
      <c r="J94" s="22" t="str">
        <f>IF(G94&gt;$G$131,G94-(G94*$J$7),"Sin Descuento")</f>
        <v>Sin Descuento</v>
      </c>
    </row>
    <row r="95" spans="2:10" ht="15.75" thickBot="1" x14ac:dyDescent="0.3">
      <c r="B95" s="2" t="s">
        <v>59</v>
      </c>
      <c r="C95" s="2" t="s">
        <v>113</v>
      </c>
      <c r="D95" s="3">
        <v>45163</v>
      </c>
      <c r="E95" s="2">
        <v>6</v>
      </c>
      <c r="F95" s="4">
        <v>42620</v>
      </c>
      <c r="G95" s="4">
        <f>E95*F95</f>
        <v>255720</v>
      </c>
      <c r="H95" s="7" t="str">
        <f>IF(G95&lt;500000,"BAJO","ALTO")</f>
        <v>BAJO</v>
      </c>
      <c r="I95" s="4">
        <v>255720</v>
      </c>
      <c r="J95" s="22" t="str">
        <f>IF(G95&gt;$G$131,G95-(G95*$J$7),"Sin Descuento")</f>
        <v>Sin Descuento</v>
      </c>
    </row>
    <row r="96" spans="2:10" ht="15.75" thickBot="1" x14ac:dyDescent="0.3">
      <c r="B96" s="2" t="s">
        <v>60</v>
      </c>
      <c r="C96" s="2" t="s">
        <v>113</v>
      </c>
      <c r="D96" s="3">
        <v>45137</v>
      </c>
      <c r="E96" s="2">
        <v>5</v>
      </c>
      <c r="F96" s="4">
        <v>94800</v>
      </c>
      <c r="G96" s="4">
        <f>E96*F96</f>
        <v>474000</v>
      </c>
      <c r="H96" s="7" t="str">
        <f>IF(G96&lt;500000,"BAJO","ALTO")</f>
        <v>BAJO</v>
      </c>
      <c r="I96" s="16">
        <f>G96+(G96*$I$7)</f>
        <v>545100</v>
      </c>
      <c r="J96" s="30">
        <f>IF(G96&gt;$G$131,G96-(G96*$J$7),"Sin Descuento")</f>
        <v>450300</v>
      </c>
    </row>
    <row r="97" spans="2:10" ht="15.75" thickBot="1" x14ac:dyDescent="0.3">
      <c r="B97" s="2" t="s">
        <v>60</v>
      </c>
      <c r="C97" s="2" t="s">
        <v>113</v>
      </c>
      <c r="D97" s="3">
        <v>45162</v>
      </c>
      <c r="E97" s="2">
        <v>4</v>
      </c>
      <c r="F97" s="4">
        <v>41040</v>
      </c>
      <c r="G97" s="4">
        <f>E97*F97</f>
        <v>164160</v>
      </c>
      <c r="H97" s="7" t="str">
        <f>IF(G97&lt;500000,"BAJO","ALTO")</f>
        <v>BAJO</v>
      </c>
      <c r="I97" s="4">
        <v>164160</v>
      </c>
      <c r="J97" s="22" t="str">
        <f>IF(G97&gt;$G$131,G97-(G97*$J$7),"Sin Descuento")</f>
        <v>Sin Descuento</v>
      </c>
    </row>
    <row r="98" spans="2:10" ht="15.75" thickBot="1" x14ac:dyDescent="0.3">
      <c r="B98" s="2" t="s">
        <v>66</v>
      </c>
      <c r="C98" s="2" t="s">
        <v>113</v>
      </c>
      <c r="D98" s="3">
        <v>45109</v>
      </c>
      <c r="E98" s="2">
        <v>2</v>
      </c>
      <c r="F98" s="4">
        <v>82200</v>
      </c>
      <c r="G98" s="4">
        <f>E98*F98</f>
        <v>164400</v>
      </c>
      <c r="H98" s="7" t="str">
        <f>IF(G98&lt;500000,"BAJO","ALTO")</f>
        <v>BAJO</v>
      </c>
      <c r="I98" s="4">
        <v>164400</v>
      </c>
      <c r="J98" s="22" t="str">
        <f>IF(G98&gt;$G$131,G98-(G98*$J$7),"Sin Descuento")</f>
        <v>Sin Descuento</v>
      </c>
    </row>
    <row r="99" spans="2:10" ht="15.75" thickBot="1" x14ac:dyDescent="0.3">
      <c r="B99" s="2" t="s">
        <v>61</v>
      </c>
      <c r="C99" s="2" t="s">
        <v>113</v>
      </c>
      <c r="D99" s="3">
        <v>45161</v>
      </c>
      <c r="E99" s="2">
        <v>9</v>
      </c>
      <c r="F99" s="4">
        <v>39460</v>
      </c>
      <c r="G99" s="4">
        <f>E99*F99</f>
        <v>355140</v>
      </c>
      <c r="H99" s="7" t="str">
        <f>IF(G99&lt;500000,"BAJO","ALTO")</f>
        <v>BAJO</v>
      </c>
      <c r="I99" s="16">
        <f>G99+(G99*$I$7)</f>
        <v>408411</v>
      </c>
      <c r="J99" s="22" t="str">
        <f>IF(G99&gt;$G$131,G99-(G99*$J$7),"Sin Descuento")</f>
        <v>Sin Descuento</v>
      </c>
    </row>
    <row r="100" spans="2:10" ht="15.75" thickBot="1" x14ac:dyDescent="0.3">
      <c r="B100" s="2" t="s">
        <v>67</v>
      </c>
      <c r="C100" s="2" t="s">
        <v>113</v>
      </c>
      <c r="D100" s="3">
        <v>45110</v>
      </c>
      <c r="E100" s="2">
        <v>1</v>
      </c>
      <c r="F100" s="4">
        <v>82650</v>
      </c>
      <c r="G100" s="4">
        <f>E100*F100</f>
        <v>82650</v>
      </c>
      <c r="H100" s="7" t="str">
        <f>IF(G100&lt;500000,"BAJO","ALTO")</f>
        <v>BAJO</v>
      </c>
      <c r="I100" s="16">
        <f>G100+(G100*$I$7)</f>
        <v>95047.5</v>
      </c>
      <c r="J100" s="22" t="str">
        <f>IF(G100&gt;$G$131,G100-(G100*$J$7),"Sin Descuento")</f>
        <v>Sin Descuento</v>
      </c>
    </row>
    <row r="101" spans="2:10" ht="15.75" thickBot="1" x14ac:dyDescent="0.3">
      <c r="B101" s="2" t="s">
        <v>79</v>
      </c>
      <c r="C101" s="2" t="s">
        <v>113</v>
      </c>
      <c r="D101" s="3">
        <v>45115</v>
      </c>
      <c r="E101" s="2">
        <v>2</v>
      </c>
      <c r="F101" s="4">
        <v>84900</v>
      </c>
      <c r="G101" s="4">
        <f>E101*F101</f>
        <v>169800</v>
      </c>
      <c r="H101" s="7" t="str">
        <f>IF(G101&lt;500000,"BAJO","ALTO")</f>
        <v>BAJO</v>
      </c>
      <c r="I101" s="16">
        <f>G101+(G101*$I$7)</f>
        <v>195270</v>
      </c>
      <c r="J101" s="22" t="str">
        <f>IF(G101&gt;$G$131,G101-(G101*$J$7),"Sin Descuento")</f>
        <v>Sin Descuento</v>
      </c>
    </row>
    <row r="102" spans="2:10" ht="15.75" thickBot="1" x14ac:dyDescent="0.3">
      <c r="B102" s="2" t="s">
        <v>56</v>
      </c>
      <c r="C102" s="2" t="s">
        <v>113</v>
      </c>
      <c r="D102" s="3">
        <v>45166</v>
      </c>
      <c r="E102" s="2">
        <v>6</v>
      </c>
      <c r="F102" s="4">
        <v>47360</v>
      </c>
      <c r="G102" s="4">
        <f>E102*F102</f>
        <v>284160</v>
      </c>
      <c r="H102" s="7" t="str">
        <f>IF(G102&lt;500000,"BAJO","ALTO")</f>
        <v>BAJO</v>
      </c>
      <c r="I102" s="4">
        <v>284160</v>
      </c>
      <c r="J102" s="22" t="str">
        <f>IF(G102&gt;$G$131,G102-(G102*$J$7),"Sin Descuento")</f>
        <v>Sin Descuento</v>
      </c>
    </row>
    <row r="103" spans="2:10" ht="15.75" thickBot="1" x14ac:dyDescent="0.3">
      <c r="B103" s="2" t="s">
        <v>69</v>
      </c>
      <c r="C103" s="2" t="s">
        <v>113</v>
      </c>
      <c r="D103" s="3">
        <v>45112</v>
      </c>
      <c r="E103" s="2">
        <v>5</v>
      </c>
      <c r="F103" s="4">
        <v>83550</v>
      </c>
      <c r="G103" s="4">
        <f>E103*F103</f>
        <v>417750</v>
      </c>
      <c r="H103" s="7" t="str">
        <f>IF(G103&lt;500000,"BAJO","ALTO")</f>
        <v>BAJO</v>
      </c>
      <c r="I103" s="16">
        <f>G103+(G103*$I$7)</f>
        <v>480412.5</v>
      </c>
      <c r="J103" s="22" t="str">
        <f>IF(G103&gt;$G$131,G103-(G103*$J$7),"Sin Descuento")</f>
        <v>Sin Descuento</v>
      </c>
    </row>
    <row r="104" spans="2:10" ht="15.75" thickBot="1" x14ac:dyDescent="0.3">
      <c r="B104" s="2" t="s">
        <v>71</v>
      </c>
      <c r="C104" s="2" t="s">
        <v>113</v>
      </c>
      <c r="D104" s="3">
        <v>45159</v>
      </c>
      <c r="E104" s="2">
        <v>9</v>
      </c>
      <c r="F104" s="4">
        <v>36300</v>
      </c>
      <c r="G104" s="4">
        <f>E104*F104</f>
        <v>326700</v>
      </c>
      <c r="H104" s="7" t="str">
        <f>IF(G104&lt;500000,"BAJO","ALTO")</f>
        <v>BAJO</v>
      </c>
      <c r="I104" s="16">
        <f>G104+(G104*$I$7)</f>
        <v>375705</v>
      </c>
      <c r="J104" s="22" t="str">
        <f>IF(G104&gt;$G$131,G104-(G104*$J$7),"Sin Descuento")</f>
        <v>Sin Descuento</v>
      </c>
    </row>
    <row r="105" spans="2:10" ht="15.75" thickBot="1" x14ac:dyDescent="0.3">
      <c r="B105" s="2" t="s">
        <v>72</v>
      </c>
      <c r="C105" s="2" t="s">
        <v>113</v>
      </c>
      <c r="D105" s="3">
        <v>45158</v>
      </c>
      <c r="E105" s="2">
        <v>9</v>
      </c>
      <c r="F105" s="4">
        <v>104250</v>
      </c>
      <c r="G105" s="4">
        <f>E105*F105</f>
        <v>938250</v>
      </c>
      <c r="H105" s="7" t="str">
        <f>IF(G105&lt;500000,"BAJO","ALTO")</f>
        <v>ALTO</v>
      </c>
      <c r="I105" s="16">
        <f>G105+(G105*$I$7)</f>
        <v>1078987.5</v>
      </c>
      <c r="J105" s="30">
        <f>IF(G105&gt;$G$131,G105-(G105*$J$7),"Sin Descuento")</f>
        <v>891337.5</v>
      </c>
    </row>
    <row r="106" spans="2:10" ht="15.75" thickBot="1" x14ac:dyDescent="0.3">
      <c r="B106" s="2" t="s">
        <v>74</v>
      </c>
      <c r="C106" s="2" t="s">
        <v>113</v>
      </c>
      <c r="D106" s="3">
        <v>45156</v>
      </c>
      <c r="E106" s="2">
        <v>7</v>
      </c>
      <c r="F106" s="4">
        <v>103350</v>
      </c>
      <c r="G106" s="4">
        <f>E106*F106</f>
        <v>723450</v>
      </c>
      <c r="H106" s="7" t="str">
        <f>IF(G106&lt;500000,"BAJO","ALTO")</f>
        <v>ALTO</v>
      </c>
      <c r="I106" s="16">
        <f>G106+(G106*$I$7)</f>
        <v>831967.5</v>
      </c>
      <c r="J106" s="30">
        <f>IF(G106&gt;$G$131,G106-(G106*$J$7),"Sin Descuento")</f>
        <v>687277.5</v>
      </c>
    </row>
    <row r="107" spans="2:10" ht="15.75" thickBot="1" x14ac:dyDescent="0.3">
      <c r="B107" s="2" t="s">
        <v>55</v>
      </c>
      <c r="C107" s="2" t="s">
        <v>113</v>
      </c>
      <c r="D107" s="3">
        <v>45133</v>
      </c>
      <c r="E107" s="2">
        <v>5</v>
      </c>
      <c r="F107" s="4">
        <v>93000</v>
      </c>
      <c r="G107" s="4">
        <f>E107*F107</f>
        <v>465000</v>
      </c>
      <c r="H107" s="7" t="str">
        <f>IF(G107&lt;500000,"BAJO","ALTO")</f>
        <v>BAJO</v>
      </c>
      <c r="I107" s="16">
        <f>G107+(G107*$I$7)</f>
        <v>534750</v>
      </c>
      <c r="J107" s="30">
        <f>IF(G107&gt;$G$131,G107-(G107*$J$7),"Sin Descuento")</f>
        <v>441750</v>
      </c>
    </row>
    <row r="108" spans="2:10" ht="15.75" thickBot="1" x14ac:dyDescent="0.3">
      <c r="B108" s="2" t="s">
        <v>55</v>
      </c>
      <c r="C108" s="2" t="s">
        <v>113</v>
      </c>
      <c r="D108" s="3">
        <v>45167</v>
      </c>
      <c r="E108" s="2">
        <v>4</v>
      </c>
      <c r="F108" s="4">
        <v>48940</v>
      </c>
      <c r="G108" s="4">
        <f>E108*F108</f>
        <v>195760</v>
      </c>
      <c r="H108" s="7" t="str">
        <f>IF(G108&lt;500000,"BAJO","ALTO")</f>
        <v>BAJO</v>
      </c>
      <c r="I108" s="16">
        <f>G108+(G108*$I$7)</f>
        <v>225124</v>
      </c>
      <c r="J108" s="22" t="str">
        <f>IF(G108&gt;$G$131,G108-(G108*$J$7),"Sin Descuento")</f>
        <v>Sin Descuento</v>
      </c>
    </row>
    <row r="109" spans="2:10" ht="15.75" thickBot="1" x14ac:dyDescent="0.3">
      <c r="B109" s="2" t="s">
        <v>65</v>
      </c>
      <c r="C109" s="2" t="s">
        <v>113</v>
      </c>
      <c r="D109" s="3">
        <v>45130</v>
      </c>
      <c r="E109" s="2">
        <v>6</v>
      </c>
      <c r="F109" s="4">
        <v>91650</v>
      </c>
      <c r="G109" s="4">
        <f>E109*F109</f>
        <v>549900</v>
      </c>
      <c r="H109" s="7" t="str">
        <f>IF(G109&lt;500000,"BAJO","ALTO")</f>
        <v>ALTO</v>
      </c>
      <c r="I109" s="4">
        <v>549900</v>
      </c>
      <c r="J109" s="30">
        <f>IF(G109&gt;$G$131,G109-(G109*$J$7),"Sin Descuento")</f>
        <v>522405</v>
      </c>
    </row>
    <row r="110" spans="2:10" ht="15.75" thickBot="1" x14ac:dyDescent="0.3">
      <c r="B110" s="2" t="s">
        <v>65</v>
      </c>
      <c r="C110" s="2" t="s">
        <v>113</v>
      </c>
      <c r="D110" s="3">
        <v>45160</v>
      </c>
      <c r="E110" s="2">
        <v>9</v>
      </c>
      <c r="F110" s="4">
        <v>37880</v>
      </c>
      <c r="G110" s="4">
        <f>E110*F110</f>
        <v>340920</v>
      </c>
      <c r="H110" s="7" t="str">
        <f>IF(G110&lt;500000,"BAJO","ALTO")</f>
        <v>BAJO</v>
      </c>
      <c r="I110" s="4">
        <v>189400</v>
      </c>
      <c r="J110" s="22" t="str">
        <f>IF(G110&gt;$G$131,G110-(G110*$J$7),"Sin Descuento")</f>
        <v>Sin Descuento</v>
      </c>
    </row>
    <row r="111" spans="2:10" ht="15.75" thickBot="1" x14ac:dyDescent="0.3">
      <c r="B111" s="2" t="s">
        <v>75</v>
      </c>
      <c r="C111" s="2" t="s">
        <v>113</v>
      </c>
      <c r="D111" s="3">
        <v>45132</v>
      </c>
      <c r="E111" s="2">
        <v>8</v>
      </c>
      <c r="F111" s="4">
        <v>92550</v>
      </c>
      <c r="G111" s="4">
        <f>E111*F111</f>
        <v>740400</v>
      </c>
      <c r="H111" s="7" t="str">
        <f>IF(G111&lt;500000,"BAJO","ALTO")</f>
        <v>ALTO</v>
      </c>
      <c r="I111" s="16">
        <f>G111+(G111*$I$7)</f>
        <v>851460</v>
      </c>
      <c r="J111" s="30">
        <f>IF(G111&gt;$G$131,G111-(G111*$J$7),"Sin Descuento")</f>
        <v>703380</v>
      </c>
    </row>
    <row r="112" spans="2:10" ht="15.75" thickBot="1" x14ac:dyDescent="0.3">
      <c r="B112" s="2" t="s">
        <v>78</v>
      </c>
      <c r="C112" s="2" t="s">
        <v>113</v>
      </c>
      <c r="D112" s="3">
        <v>45114</v>
      </c>
      <c r="E112" s="2">
        <v>1</v>
      </c>
      <c r="F112" s="4">
        <v>84450</v>
      </c>
      <c r="G112" s="4">
        <f>E112*F112</f>
        <v>84450</v>
      </c>
      <c r="H112" s="7" t="str">
        <f>IF(G112&lt;500000,"BAJO","ALTO")</f>
        <v>BAJO</v>
      </c>
      <c r="I112" s="16">
        <f>G112+(G112*$I$7)</f>
        <v>97117.5</v>
      </c>
      <c r="J112" s="22" t="str">
        <f>IF(G112&gt;$G$131,G112-(G112*$J$7),"Sin Descuento")</f>
        <v>Sin Descuento</v>
      </c>
    </row>
    <row r="113" spans="2:10" ht="15.75" thickBot="1" x14ac:dyDescent="0.3">
      <c r="B113" s="2" t="s">
        <v>68</v>
      </c>
      <c r="C113" s="2" t="s">
        <v>113</v>
      </c>
      <c r="D113" s="3">
        <v>45111</v>
      </c>
      <c r="E113" s="2">
        <v>4</v>
      </c>
      <c r="F113" s="4">
        <v>83100</v>
      </c>
      <c r="G113" s="4">
        <f>E113*F113</f>
        <v>332400</v>
      </c>
      <c r="H113" s="7" t="str">
        <f>IF(G113&lt;500000,"BAJO","ALTO")</f>
        <v>BAJO</v>
      </c>
      <c r="I113" s="16">
        <f>G113+(G113*$I$7)</f>
        <v>382260</v>
      </c>
      <c r="J113" s="22" t="str">
        <f>IF(G113&gt;$G$131,G113-(G113*$J$7),"Sin Descuento")</f>
        <v>Sin Descuento</v>
      </c>
    </row>
    <row r="114" spans="2:10" ht="15.75" thickBot="1" x14ac:dyDescent="0.3">
      <c r="B114" s="2" t="s">
        <v>73</v>
      </c>
      <c r="C114" s="2" t="s">
        <v>113</v>
      </c>
      <c r="D114" s="3">
        <v>45157</v>
      </c>
      <c r="E114" s="2">
        <v>8</v>
      </c>
      <c r="F114" s="4">
        <v>103800</v>
      </c>
      <c r="G114" s="4">
        <f>E114*F114</f>
        <v>830400</v>
      </c>
      <c r="H114" s="7" t="str">
        <f>IF(G114&lt;500000,"BAJO","ALTO")</f>
        <v>ALTO</v>
      </c>
      <c r="I114" s="16">
        <f>G114+(G114*$I$7)</f>
        <v>954960</v>
      </c>
      <c r="J114" s="30">
        <f>IF(G114&gt;$G$131,G114-(G114*$J$7),"Sin Descuento")</f>
        <v>788880</v>
      </c>
    </row>
    <row r="115" spans="2:10" ht="15.75" thickBot="1" x14ac:dyDescent="0.3">
      <c r="B115" s="2" t="s">
        <v>41</v>
      </c>
      <c r="C115" s="2" t="s">
        <v>113</v>
      </c>
      <c r="D115" s="3">
        <v>45088</v>
      </c>
      <c r="E115" s="2">
        <v>2</v>
      </c>
      <c r="F115" s="4">
        <v>76000</v>
      </c>
      <c r="G115" s="4">
        <f>E115*F115</f>
        <v>152000</v>
      </c>
      <c r="H115" s="7" t="str">
        <f>IF(G115&lt;500000,"BAJO","ALTO")</f>
        <v>BAJO</v>
      </c>
      <c r="I115" s="16">
        <f>G115+(G115*$I$7)</f>
        <v>174800</v>
      </c>
      <c r="J115" s="22" t="str">
        <f>IF(G115&gt;$G$131,G115-(G115*$J$7),"Sin Descuento")</f>
        <v>Sin Descuento</v>
      </c>
    </row>
    <row r="116" spans="2:10" ht="15.75" thickBot="1" x14ac:dyDescent="0.3">
      <c r="B116" s="2" t="s">
        <v>64</v>
      </c>
      <c r="C116" s="2" t="s">
        <v>113</v>
      </c>
      <c r="D116" s="3">
        <v>45108</v>
      </c>
      <c r="E116" s="2">
        <v>3</v>
      </c>
      <c r="F116" s="4">
        <v>81750</v>
      </c>
      <c r="G116" s="4">
        <f>E116*F116</f>
        <v>245250</v>
      </c>
      <c r="H116" s="7" t="str">
        <f>IF(G116&lt;500000,"BAJO","ALTO")</f>
        <v>BAJO</v>
      </c>
      <c r="I116" s="4">
        <v>245250</v>
      </c>
      <c r="J116" s="22" t="str">
        <f>IF(G116&gt;$G$131,G116-(G116*$J$7),"Sin Descuento")</f>
        <v>Sin Descuento</v>
      </c>
    </row>
    <row r="117" spans="2:10" ht="15.75" thickBot="1" x14ac:dyDescent="0.3">
      <c r="B117" s="2" t="s">
        <v>47</v>
      </c>
      <c r="C117" s="2" t="s">
        <v>113</v>
      </c>
      <c r="D117" s="3">
        <v>45096</v>
      </c>
      <c r="E117" s="2">
        <v>4</v>
      </c>
      <c r="F117" s="4">
        <v>88000</v>
      </c>
      <c r="G117" s="4">
        <f>E117*F117</f>
        <v>352000</v>
      </c>
      <c r="H117" s="7" t="str">
        <f>IF(G117&lt;500000,"BAJO","ALTO")</f>
        <v>BAJO</v>
      </c>
      <c r="I117" s="16">
        <f>G117+(G117*$I$7)</f>
        <v>404800</v>
      </c>
      <c r="J117" s="22" t="str">
        <f>IF(G117&gt;$G$131,G117-(G117*$J$7),"Sin Descuento")</f>
        <v>Sin Descuento</v>
      </c>
    </row>
    <row r="118" spans="2:10" ht="15.75" thickBot="1" x14ac:dyDescent="0.3">
      <c r="B118" s="2" t="s">
        <v>39</v>
      </c>
      <c r="C118" s="2" t="s">
        <v>113</v>
      </c>
      <c r="D118" s="3">
        <v>45086</v>
      </c>
      <c r="E118" s="2">
        <v>6</v>
      </c>
      <c r="F118" s="4">
        <v>73000</v>
      </c>
      <c r="G118" s="4">
        <f>E118*F118</f>
        <v>438000</v>
      </c>
      <c r="H118" s="7" t="str">
        <f>IF(G118&lt;500000,"BAJO","ALTO")</f>
        <v>BAJO</v>
      </c>
      <c r="I118" s="16">
        <f>G118+(G118*$I$7)</f>
        <v>503700</v>
      </c>
      <c r="J118" s="30">
        <f>IF(G118&gt;$G$131,G118-(G118*$J$7),"Sin Descuento")</f>
        <v>416100</v>
      </c>
    </row>
    <row r="119" spans="2:10" ht="15.75" thickBot="1" x14ac:dyDescent="0.3">
      <c r="B119" s="2" t="s">
        <v>37</v>
      </c>
      <c r="C119" s="2" t="s">
        <v>113</v>
      </c>
      <c r="D119" s="3">
        <v>45084</v>
      </c>
      <c r="E119" s="2">
        <v>5</v>
      </c>
      <c r="F119" s="4">
        <v>70000</v>
      </c>
      <c r="G119" s="4">
        <f>E119*F119</f>
        <v>350000</v>
      </c>
      <c r="H119" s="7" t="str">
        <f>IF(G119&lt;500000,"BAJO","ALTO")</f>
        <v>BAJO</v>
      </c>
      <c r="I119" s="16">
        <f>G119+(G119*$I$7)</f>
        <v>402500</v>
      </c>
      <c r="J119" s="22" t="str">
        <f>IF(G119&gt;$G$131,G119-(G119*$J$7),"Sin Descuento")</f>
        <v>Sin Descuento</v>
      </c>
    </row>
    <row r="120" spans="2:10" ht="15.75" thickBot="1" x14ac:dyDescent="0.3">
      <c r="B120" s="2" t="s">
        <v>101</v>
      </c>
      <c r="C120" s="2" t="s">
        <v>113</v>
      </c>
      <c r="D120" s="3">
        <v>45090</v>
      </c>
      <c r="E120" s="2">
        <v>5</v>
      </c>
      <c r="F120" s="4">
        <v>79000</v>
      </c>
      <c r="G120" s="4">
        <f>E120*F120</f>
        <v>395000</v>
      </c>
      <c r="H120" s="7" t="str">
        <f>IF(G120&lt;500000,"BAJO","ALTO")</f>
        <v>BAJO</v>
      </c>
      <c r="I120" s="16">
        <f>G120+(G120*$I$7)</f>
        <v>454250</v>
      </c>
      <c r="J120" s="22" t="str">
        <f>IF(G120&gt;$G$131,G120-(G120*$J$7),"Sin Descuento")</f>
        <v>Sin Descuento</v>
      </c>
    </row>
    <row r="121" spans="2:10" ht="15.75" thickBot="1" x14ac:dyDescent="0.3">
      <c r="B121" s="2" t="s">
        <v>17</v>
      </c>
      <c r="C121" s="2" t="s">
        <v>113</v>
      </c>
      <c r="D121" s="3">
        <v>45060</v>
      </c>
      <c r="E121" s="2">
        <v>2</v>
      </c>
      <c r="F121" s="4">
        <v>89000</v>
      </c>
      <c r="G121" s="4">
        <f>E121*F121</f>
        <v>178000</v>
      </c>
      <c r="H121" s="7" t="str">
        <f>IF(G121&lt;500000,"BAJO","ALTO")</f>
        <v>BAJO</v>
      </c>
      <c r="I121" s="4">
        <v>178000</v>
      </c>
      <c r="J121" s="22" t="str">
        <f>IF(G121&gt;$G$131,G121-(G121*$J$7),"Sin Descuento")</f>
        <v>Sin Descuento</v>
      </c>
    </row>
    <row r="122" spans="2:10" ht="15.75" thickBot="1" x14ac:dyDescent="0.3">
      <c r="B122" s="2" t="s">
        <v>17</v>
      </c>
      <c r="C122" s="2" t="s">
        <v>113</v>
      </c>
      <c r="D122" s="3">
        <v>45134</v>
      </c>
      <c r="E122" s="2">
        <v>8</v>
      </c>
      <c r="F122" s="4">
        <v>93450</v>
      </c>
      <c r="G122" s="4">
        <f>E122*F122</f>
        <v>747600</v>
      </c>
      <c r="H122" s="7" t="str">
        <f>IF(G122&lt;500000,"BAJO","ALTO")</f>
        <v>ALTO</v>
      </c>
      <c r="I122" s="4">
        <v>747600</v>
      </c>
      <c r="J122" s="30">
        <f>IF(G122&gt;$G$131,G122-(G122*$J$7),"Sin Descuento")</f>
        <v>710220</v>
      </c>
    </row>
    <row r="123" spans="2:10" ht="15.75" thickBot="1" x14ac:dyDescent="0.3">
      <c r="B123" s="2" t="s">
        <v>70</v>
      </c>
      <c r="C123" s="2" t="s">
        <v>113</v>
      </c>
      <c r="D123" s="3">
        <v>45113</v>
      </c>
      <c r="E123" s="2">
        <v>6</v>
      </c>
      <c r="F123" s="4">
        <v>84000</v>
      </c>
      <c r="G123" s="4">
        <f>E123*F123</f>
        <v>504000</v>
      </c>
      <c r="H123" s="7" t="str">
        <f>IF(G123&lt;500000,"BAJO","ALTO")</f>
        <v>ALTO</v>
      </c>
      <c r="I123" s="4">
        <v>504000</v>
      </c>
      <c r="J123" s="30">
        <f>IF(G123&gt;$G$131,G123-(G123*$J$7),"Sin Descuento")</f>
        <v>478800</v>
      </c>
    </row>
    <row r="124" spans="2:10" ht="15.75" thickBot="1" x14ac:dyDescent="0.3">
      <c r="B124" s="2" t="s">
        <v>40</v>
      </c>
      <c r="C124" s="2" t="s">
        <v>113</v>
      </c>
      <c r="D124" s="3">
        <v>45087</v>
      </c>
      <c r="E124" s="2">
        <v>5</v>
      </c>
      <c r="F124" s="4">
        <v>74500</v>
      </c>
      <c r="G124" s="4">
        <f>E124*F124</f>
        <v>372500</v>
      </c>
      <c r="H124" s="7" t="str">
        <f>IF(G124&lt;500000,"BAJO","ALTO")</f>
        <v>BAJO</v>
      </c>
      <c r="I124" s="16">
        <f>G124+(G124*$I$7)</f>
        <v>428375</v>
      </c>
      <c r="J124" s="22" t="str">
        <f>IF(G124&gt;$G$131,G124-(G124*$J$7),"Sin Descuento")</f>
        <v>Sin Descuento</v>
      </c>
    </row>
    <row r="125" spans="2:10" ht="15.75" thickBot="1" x14ac:dyDescent="0.3">
      <c r="B125" s="2" t="s">
        <v>38</v>
      </c>
      <c r="C125" s="2" t="s">
        <v>113</v>
      </c>
      <c r="D125" s="3">
        <v>45085</v>
      </c>
      <c r="E125" s="2">
        <v>7</v>
      </c>
      <c r="F125" s="4">
        <v>71500</v>
      </c>
      <c r="G125" s="4">
        <f>E125*F125</f>
        <v>500500</v>
      </c>
      <c r="H125" s="7" t="str">
        <f>IF(G125&lt;500000,"BAJO","ALTO")</f>
        <v>ALTO</v>
      </c>
      <c r="I125" s="16">
        <f>G125+(G125*$I$7)</f>
        <v>575575</v>
      </c>
      <c r="J125" s="30">
        <f>IF(G125&gt;$G$131,G125-(G125*$J$7),"Sin Descuento")</f>
        <v>475475</v>
      </c>
    </row>
    <row r="126" spans="2:10" ht="15.75" thickBot="1" x14ac:dyDescent="0.3">
      <c r="B126" s="2" t="s">
        <v>26</v>
      </c>
      <c r="C126" s="2" t="s">
        <v>113</v>
      </c>
      <c r="D126" s="3">
        <v>45072</v>
      </c>
      <c r="E126" s="2">
        <v>4</v>
      </c>
      <c r="F126" s="4">
        <v>137000</v>
      </c>
      <c r="G126" s="4">
        <f>E126*F126</f>
        <v>548000</v>
      </c>
      <c r="H126" s="7" t="str">
        <f>IF(G126&lt;500000,"BAJO","ALTO")</f>
        <v>ALTO</v>
      </c>
      <c r="I126" s="16">
        <f>G126+(G126*$I$7)</f>
        <v>630200</v>
      </c>
      <c r="J126" s="30">
        <f>IF(G126&gt;$G$131,G126-(G126*$J$7),"Sin Descuento")</f>
        <v>520600</v>
      </c>
    </row>
    <row r="127" spans="2:10" ht="15.75" thickBot="1" x14ac:dyDescent="0.3">
      <c r="B127" s="2" t="s">
        <v>18</v>
      </c>
      <c r="C127" s="2" t="s">
        <v>113</v>
      </c>
      <c r="D127" s="3">
        <v>45062</v>
      </c>
      <c r="E127" s="2">
        <v>8</v>
      </c>
      <c r="F127" s="4">
        <v>97000</v>
      </c>
      <c r="G127" s="4">
        <f>E127*F127</f>
        <v>776000</v>
      </c>
      <c r="H127" s="7" t="str">
        <f>IF(G127&lt;500000,"BAJO","ALTO")</f>
        <v>ALTO</v>
      </c>
      <c r="I127" s="4">
        <v>776000</v>
      </c>
      <c r="J127" s="30">
        <f>IF(G127&gt;$G$131,G127-(G127*$J$7),"Sin Descuento")</f>
        <v>737200</v>
      </c>
    </row>
    <row r="128" spans="2:10" ht="15.75" thickBot="1" x14ac:dyDescent="0.3">
      <c r="B128" s="2" t="s">
        <v>76</v>
      </c>
      <c r="C128" s="2" t="s">
        <v>113</v>
      </c>
      <c r="D128" s="3">
        <v>45155</v>
      </c>
      <c r="E128" s="2">
        <v>6</v>
      </c>
      <c r="F128" s="4">
        <v>102900</v>
      </c>
      <c r="G128" s="4">
        <f>E128*F128</f>
        <v>617400</v>
      </c>
      <c r="H128" s="7" t="str">
        <f>IF(G128&lt;500000,"BAJO","ALTO")</f>
        <v>ALTO</v>
      </c>
      <c r="I128" s="16">
        <f>G128+(G128*$I$7)</f>
        <v>710010</v>
      </c>
      <c r="J128" s="30">
        <f>IF(G128&gt;$G$131,G128-(G128*$J$7),"Sin Descuento")</f>
        <v>586530</v>
      </c>
    </row>
    <row r="129" spans="2:10" ht="15.75" thickBot="1" x14ac:dyDescent="0.3">
      <c r="B129" s="2" t="s">
        <v>58</v>
      </c>
      <c r="C129" s="2" t="s">
        <v>113</v>
      </c>
      <c r="D129" s="3">
        <v>45164</v>
      </c>
      <c r="E129" s="2">
        <v>1</v>
      </c>
      <c r="F129" s="4">
        <v>44200</v>
      </c>
      <c r="G129" s="4">
        <f>E129*F129</f>
        <v>44200</v>
      </c>
      <c r="H129" s="7" t="str">
        <f>IF(G129&lt;500000,"BAJO","ALTO")</f>
        <v>BAJO</v>
      </c>
      <c r="I129" s="4">
        <v>44200</v>
      </c>
      <c r="J129" s="22" t="str">
        <f>IF(G129&gt;$G$131,G129-(G129*$J$7),"Sin Descuento")</f>
        <v>Sin Descuento</v>
      </c>
    </row>
    <row r="130" spans="2:10" ht="15.75" thickBot="1" x14ac:dyDescent="0.3">
      <c r="B130" s="2" t="s">
        <v>57</v>
      </c>
      <c r="C130" s="2" t="s">
        <v>113</v>
      </c>
      <c r="D130" s="8">
        <v>45165</v>
      </c>
      <c r="E130" s="2">
        <v>2</v>
      </c>
      <c r="F130" s="4">
        <v>45780</v>
      </c>
      <c r="G130" s="4">
        <f>E130*F130</f>
        <v>91560</v>
      </c>
      <c r="H130" s="7" t="str">
        <f>IF(G130&lt;500000,"BAJO","ALTO")</f>
        <v>BAJO</v>
      </c>
      <c r="I130" s="4">
        <v>91560</v>
      </c>
      <c r="J130" s="22" t="str">
        <f>IF(G130&gt;$G$131,G130-(G130*$J$7),"Sin Descuento")</f>
        <v>Sin Descuento</v>
      </c>
    </row>
    <row r="131" spans="2:10" ht="45.75" thickBot="1" x14ac:dyDescent="0.3">
      <c r="D131" s="13" t="s">
        <v>4</v>
      </c>
      <c r="E131" s="19">
        <f>MAX(E11:E130)</f>
        <v>10</v>
      </c>
      <c r="F131" s="32" t="s">
        <v>114</v>
      </c>
      <c r="G131" s="20">
        <f>AVERAGE(G11:G130)</f>
        <v>432712.25</v>
      </c>
      <c r="H131" s="24"/>
    </row>
    <row r="132" spans="2:10" ht="15.75" thickBot="1" x14ac:dyDescent="0.3">
      <c r="D132" s="13" t="s">
        <v>5</v>
      </c>
      <c r="E132" s="19">
        <f>MIN(E11:E131)</f>
        <v>1</v>
      </c>
      <c r="G132" s="46"/>
      <c r="H132" s="45"/>
    </row>
    <row r="133" spans="2:10" ht="49.5" customHeight="1" thickBot="1" x14ac:dyDescent="0.3">
      <c r="D133" s="28" t="s">
        <v>110</v>
      </c>
      <c r="E133" s="27">
        <f>AVERAGE(E11:E132)</f>
        <v>5.1967213114754101</v>
      </c>
      <c r="F133" s="31"/>
      <c r="G133" s="31"/>
      <c r="H133" s="31"/>
    </row>
    <row r="134" spans="2:10" ht="15.75" thickBot="1" x14ac:dyDescent="0.3">
      <c r="D134" s="25"/>
      <c r="E134" s="26"/>
    </row>
    <row r="135" spans="2:10" ht="15.75" thickBot="1" x14ac:dyDescent="0.3">
      <c r="B135" s="13" t="s">
        <v>7</v>
      </c>
      <c r="C135" s="13" t="s">
        <v>107</v>
      </c>
      <c r="D135" s="13" t="s">
        <v>108</v>
      </c>
      <c r="E135" s="13" t="s">
        <v>109</v>
      </c>
      <c r="F135" s="13" t="s">
        <v>0</v>
      </c>
      <c r="G135" s="13" t="s">
        <v>2</v>
      </c>
      <c r="H135" s="14" t="s">
        <v>105</v>
      </c>
      <c r="I135" s="14" t="s">
        <v>3</v>
      </c>
      <c r="J135" s="13" t="s">
        <v>115</v>
      </c>
    </row>
    <row r="136" spans="2:10" ht="15.75" hidden="1" thickBot="1" x14ac:dyDescent="0.3">
      <c r="B136" s="5" t="s">
        <v>21</v>
      </c>
      <c r="C136" s="5" t="s">
        <v>112</v>
      </c>
      <c r="D136" s="6">
        <v>45066</v>
      </c>
      <c r="E136" s="5">
        <v>2</v>
      </c>
      <c r="F136" s="7">
        <v>113000</v>
      </c>
      <c r="G136" s="7">
        <f>E136*F136</f>
        <v>226000</v>
      </c>
      <c r="H136" s="7" t="str">
        <f t="shared" ref="H136:H167" si="0">IF(G136&lt;500000,"BAJO","ALTO")</f>
        <v>BAJO</v>
      </c>
      <c r="I136" s="7">
        <v>226000</v>
      </c>
      <c r="J136" s="22">
        <f>IF(G136&lt;$G$131,G136,G136-(G136*$J$7))</f>
        <v>226000</v>
      </c>
    </row>
    <row r="137" spans="2:10" ht="15.75" hidden="1" thickBot="1" x14ac:dyDescent="0.3">
      <c r="B137" s="2" t="s">
        <v>24</v>
      </c>
      <c r="C137" s="5" t="s">
        <v>112</v>
      </c>
      <c r="D137" s="3">
        <v>45070</v>
      </c>
      <c r="E137" s="2">
        <v>9</v>
      </c>
      <c r="F137" s="4">
        <v>129000</v>
      </c>
      <c r="G137" s="4">
        <f>E137*F137</f>
        <v>1161000</v>
      </c>
      <c r="H137" s="7" t="str">
        <f t="shared" si="0"/>
        <v>ALTO</v>
      </c>
      <c r="I137" s="15">
        <f>G137+(G137*$I$7)</f>
        <v>1335150</v>
      </c>
      <c r="J137" s="29">
        <f>IF(G137&lt;$G$131,G137,G137-(G137*$J$7))</f>
        <v>1102950</v>
      </c>
    </row>
    <row r="138" spans="2:10" ht="15.75" hidden="1" thickBot="1" x14ac:dyDescent="0.3">
      <c r="B138" s="2" t="s">
        <v>32</v>
      </c>
      <c r="C138" s="5" t="s">
        <v>112</v>
      </c>
      <c r="D138" s="3">
        <v>45078</v>
      </c>
      <c r="E138" s="2">
        <v>3</v>
      </c>
      <c r="F138" s="4">
        <v>61000</v>
      </c>
      <c r="G138" s="4">
        <v>178500</v>
      </c>
      <c r="H138" s="7" t="str">
        <f t="shared" si="0"/>
        <v>BAJO</v>
      </c>
      <c r="I138" s="7">
        <v>178500</v>
      </c>
      <c r="J138" s="23">
        <f>IF(G138&lt;$G$131,G138,G138-(G138*$J$7))</f>
        <v>178500</v>
      </c>
    </row>
    <row r="139" spans="2:10" ht="15.75" thickBot="1" x14ac:dyDescent="0.3">
      <c r="B139" s="2" t="s">
        <v>49</v>
      </c>
      <c r="C139" s="5" t="s">
        <v>112</v>
      </c>
      <c r="D139" s="3">
        <v>45099</v>
      </c>
      <c r="E139" s="2">
        <v>10</v>
      </c>
      <c r="F139" s="4">
        <v>77700</v>
      </c>
      <c r="G139" s="4">
        <f t="shared" ref="G139:G170" si="1">E139*F139</f>
        <v>777000</v>
      </c>
      <c r="H139" s="7" t="str">
        <f t="shared" si="0"/>
        <v>ALTO</v>
      </c>
      <c r="I139" s="16">
        <f>G139+(G139*$I$7)</f>
        <v>893550</v>
      </c>
      <c r="J139" s="23">
        <f>IF(G139&lt;$G$131,G139,G139-(G139*$J$7))</f>
        <v>738150</v>
      </c>
    </row>
    <row r="140" spans="2:10" ht="15.75" hidden="1" thickBot="1" x14ac:dyDescent="0.3">
      <c r="B140" s="2" t="s">
        <v>53</v>
      </c>
      <c r="C140" s="2" t="s">
        <v>112</v>
      </c>
      <c r="D140" s="3">
        <v>45103</v>
      </c>
      <c r="E140" s="2">
        <v>2</v>
      </c>
      <c r="F140" s="4">
        <v>79500</v>
      </c>
      <c r="G140" s="4">
        <f t="shared" si="1"/>
        <v>159000</v>
      </c>
      <c r="H140" s="7" t="str">
        <f t="shared" si="0"/>
        <v>BAJO</v>
      </c>
      <c r="I140" s="4">
        <v>159000</v>
      </c>
      <c r="J140" s="23">
        <f>IF(G140&lt;$G$131,G140,G140-(G140*$J$7))</f>
        <v>159000</v>
      </c>
    </row>
    <row r="141" spans="2:10" ht="15.75" hidden="1" thickBot="1" x14ac:dyDescent="0.3">
      <c r="B141" s="2" t="s">
        <v>52</v>
      </c>
      <c r="C141" s="2" t="s">
        <v>112</v>
      </c>
      <c r="D141" s="3">
        <v>45102</v>
      </c>
      <c r="E141" s="2">
        <v>3</v>
      </c>
      <c r="F141" s="4">
        <v>79050</v>
      </c>
      <c r="G141" s="4">
        <f t="shared" si="1"/>
        <v>237150</v>
      </c>
      <c r="H141" s="7" t="str">
        <f t="shared" si="0"/>
        <v>BAJO</v>
      </c>
      <c r="I141" s="4">
        <v>237150</v>
      </c>
      <c r="J141" s="23">
        <f>IF(G141&lt;$G$131,G141,G141-(G141*$J$7))</f>
        <v>237150</v>
      </c>
    </row>
    <row r="142" spans="2:10" ht="15.75" hidden="1" thickBot="1" x14ac:dyDescent="0.3">
      <c r="B142" s="2" t="s">
        <v>52</v>
      </c>
      <c r="C142" s="2" t="s">
        <v>112</v>
      </c>
      <c r="D142" s="3">
        <v>45140</v>
      </c>
      <c r="E142" s="2">
        <v>9</v>
      </c>
      <c r="F142" s="4">
        <v>96150</v>
      </c>
      <c r="G142" s="4">
        <f t="shared" si="1"/>
        <v>865350</v>
      </c>
      <c r="H142" s="7" t="str">
        <f t="shared" si="0"/>
        <v>ALTO</v>
      </c>
      <c r="I142" s="16">
        <f>G142+(G142*$I$7)</f>
        <v>995152.5</v>
      </c>
      <c r="J142" s="23">
        <f>IF(G142&lt;$G$131,G142,G142-(G142*$J$7))</f>
        <v>822082.5</v>
      </c>
    </row>
    <row r="143" spans="2:10" ht="15.75" hidden="1" thickBot="1" x14ac:dyDescent="0.3">
      <c r="B143" s="2" t="s">
        <v>28</v>
      </c>
      <c r="C143" s="2" t="s">
        <v>112</v>
      </c>
      <c r="D143" s="3">
        <v>45074</v>
      </c>
      <c r="E143" s="2">
        <v>1</v>
      </c>
      <c r="F143" s="4">
        <v>55000</v>
      </c>
      <c r="G143" s="4">
        <f t="shared" si="1"/>
        <v>55000</v>
      </c>
      <c r="H143" s="7" t="str">
        <f t="shared" si="0"/>
        <v>BAJO</v>
      </c>
      <c r="I143" s="4">
        <v>55000</v>
      </c>
      <c r="J143" s="23">
        <f>IF(G143&lt;$G$131,G143,G143-(G143*$J$7))</f>
        <v>55000</v>
      </c>
    </row>
    <row r="144" spans="2:10" ht="15.75" hidden="1" thickBot="1" x14ac:dyDescent="0.3">
      <c r="B144" s="2" t="s">
        <v>13</v>
      </c>
      <c r="C144" s="2" t="s">
        <v>112</v>
      </c>
      <c r="D144" s="3">
        <v>45054</v>
      </c>
      <c r="E144" s="2">
        <v>4</v>
      </c>
      <c r="F144" s="4">
        <v>65000</v>
      </c>
      <c r="G144" s="4">
        <f t="shared" si="1"/>
        <v>260000</v>
      </c>
      <c r="H144" s="7" t="str">
        <f t="shared" si="0"/>
        <v>BAJO</v>
      </c>
      <c r="I144" s="16">
        <f>G144+(G144*$I$7)</f>
        <v>299000</v>
      </c>
      <c r="J144" s="23">
        <f>IF(G144&lt;$G$131,G144,G144-(G144*$J$7))</f>
        <v>260000</v>
      </c>
    </row>
    <row r="145" spans="2:10" ht="15.75" hidden="1" thickBot="1" x14ac:dyDescent="0.3">
      <c r="B145" s="2" t="s">
        <v>22</v>
      </c>
      <c r="C145" s="2" t="s">
        <v>112</v>
      </c>
      <c r="D145" s="3">
        <v>45067</v>
      </c>
      <c r="E145" s="2">
        <v>1</v>
      </c>
      <c r="F145" s="4">
        <v>117000</v>
      </c>
      <c r="G145" s="4">
        <f t="shared" si="1"/>
        <v>117000</v>
      </c>
      <c r="H145" s="7" t="str">
        <f t="shared" si="0"/>
        <v>BAJO</v>
      </c>
      <c r="I145" s="16">
        <f>G145+(G145*$I$7)</f>
        <v>134550</v>
      </c>
      <c r="J145" s="23">
        <f>IF(G145&lt;$G$131,G145,G145-(G145*$J$7))</f>
        <v>117000</v>
      </c>
    </row>
    <row r="146" spans="2:10" ht="15.75" hidden="1" thickBot="1" x14ac:dyDescent="0.3">
      <c r="B146" s="2" t="s">
        <v>25</v>
      </c>
      <c r="C146" s="2" t="s">
        <v>112</v>
      </c>
      <c r="D146" s="3">
        <v>45071</v>
      </c>
      <c r="E146" s="2">
        <v>6</v>
      </c>
      <c r="F146" s="4">
        <v>133000</v>
      </c>
      <c r="G146" s="4">
        <f t="shared" si="1"/>
        <v>798000</v>
      </c>
      <c r="H146" s="7" t="str">
        <f t="shared" si="0"/>
        <v>ALTO</v>
      </c>
      <c r="I146" s="16">
        <f>G146+(G146*$I$7)</f>
        <v>917700</v>
      </c>
      <c r="J146" s="23">
        <f>IF(G146&lt;$G$131,G146,G146-(G146*$J$7))</f>
        <v>758100</v>
      </c>
    </row>
    <row r="147" spans="2:10" ht="15.75" hidden="1" thickBot="1" x14ac:dyDescent="0.3">
      <c r="B147" s="2" t="s">
        <v>30</v>
      </c>
      <c r="C147" s="2" t="s">
        <v>112</v>
      </c>
      <c r="D147" s="3">
        <v>45076</v>
      </c>
      <c r="E147" s="2">
        <v>5</v>
      </c>
      <c r="F147" s="4">
        <v>58000</v>
      </c>
      <c r="G147" s="4">
        <f t="shared" si="1"/>
        <v>290000</v>
      </c>
      <c r="H147" s="7" t="str">
        <f t="shared" si="0"/>
        <v>BAJO</v>
      </c>
      <c r="I147" s="4">
        <v>290000</v>
      </c>
      <c r="J147" s="23">
        <f>IF(G147&lt;$G$131,G147,G147-(G147*$J$7))</f>
        <v>290000</v>
      </c>
    </row>
    <row r="148" spans="2:10" ht="15.75" hidden="1" thickBot="1" x14ac:dyDescent="0.3">
      <c r="B148" s="2" t="s">
        <v>99</v>
      </c>
      <c r="C148" s="2" t="s">
        <v>112</v>
      </c>
      <c r="D148" s="3">
        <v>45068</v>
      </c>
      <c r="E148" s="2">
        <v>2</v>
      </c>
      <c r="F148" s="4">
        <v>121000</v>
      </c>
      <c r="G148" s="4">
        <f t="shared" si="1"/>
        <v>242000</v>
      </c>
      <c r="H148" s="7" t="str">
        <f t="shared" si="0"/>
        <v>BAJO</v>
      </c>
      <c r="I148" s="16">
        <f t="shared" ref="I148:I157" si="2">G148+(G148*$I$7)</f>
        <v>278300</v>
      </c>
      <c r="J148" s="23">
        <f>IF(G148&lt;$G$131,G148,G148-(G148*$J$7))</f>
        <v>242000</v>
      </c>
    </row>
    <row r="149" spans="2:10" ht="15.75" hidden="1" thickBot="1" x14ac:dyDescent="0.3">
      <c r="B149" s="2" t="s">
        <v>102</v>
      </c>
      <c r="C149" s="2" t="s">
        <v>112</v>
      </c>
      <c r="D149" s="3">
        <v>45098</v>
      </c>
      <c r="E149" s="2">
        <v>7</v>
      </c>
      <c r="F149" s="4">
        <v>77250</v>
      </c>
      <c r="G149" s="4">
        <f t="shared" si="1"/>
        <v>540750</v>
      </c>
      <c r="H149" s="7" t="str">
        <f t="shared" si="0"/>
        <v>ALTO</v>
      </c>
      <c r="I149" s="16">
        <f t="shared" si="2"/>
        <v>621862.5</v>
      </c>
      <c r="J149" s="23">
        <f>IF(G149&lt;$G$131,G149,G149-(G149*$J$7))</f>
        <v>513712.5</v>
      </c>
    </row>
    <row r="150" spans="2:10" ht="15.75" hidden="1" thickBot="1" x14ac:dyDescent="0.3">
      <c r="B150" s="2" t="s">
        <v>59</v>
      </c>
      <c r="C150" s="2" t="s">
        <v>112</v>
      </c>
      <c r="D150" s="3">
        <v>45144</v>
      </c>
      <c r="E150" s="2">
        <v>3</v>
      </c>
      <c r="F150" s="4">
        <v>97950</v>
      </c>
      <c r="G150" s="4">
        <f t="shared" si="1"/>
        <v>293850</v>
      </c>
      <c r="H150" s="7" t="str">
        <f t="shared" si="0"/>
        <v>BAJO</v>
      </c>
      <c r="I150" s="16">
        <f t="shared" si="2"/>
        <v>337927.5</v>
      </c>
      <c r="J150" s="23">
        <f>IF(G150&lt;$G$131,G150,G150-(G150*$J$7))</f>
        <v>293850</v>
      </c>
    </row>
    <row r="151" spans="2:10" ht="15.75" hidden="1" thickBot="1" x14ac:dyDescent="0.3">
      <c r="B151" s="2" t="s">
        <v>85</v>
      </c>
      <c r="C151" s="2" t="s">
        <v>112</v>
      </c>
      <c r="D151" s="3">
        <v>45120</v>
      </c>
      <c r="E151" s="2">
        <v>5</v>
      </c>
      <c r="F151" s="4">
        <v>87150</v>
      </c>
      <c r="G151" s="4">
        <f t="shared" si="1"/>
        <v>435750</v>
      </c>
      <c r="H151" s="7" t="str">
        <f t="shared" si="0"/>
        <v>BAJO</v>
      </c>
      <c r="I151" s="16">
        <f t="shared" si="2"/>
        <v>501112.5</v>
      </c>
      <c r="J151" s="23">
        <f>IF(G151&lt;$G$131,G151,G151-(G151*$J$7))</f>
        <v>413962.5</v>
      </c>
    </row>
    <row r="152" spans="2:10" ht="15.75" hidden="1" thickBot="1" x14ac:dyDescent="0.3">
      <c r="B152" s="2" t="s">
        <v>79</v>
      </c>
      <c r="C152" s="2" t="s">
        <v>112</v>
      </c>
      <c r="D152" s="3">
        <v>45142</v>
      </c>
      <c r="E152" s="2">
        <v>9</v>
      </c>
      <c r="F152" s="4">
        <v>97050</v>
      </c>
      <c r="G152" s="4">
        <f t="shared" si="1"/>
        <v>873450</v>
      </c>
      <c r="H152" s="7" t="str">
        <f t="shared" si="0"/>
        <v>ALTO</v>
      </c>
      <c r="I152" s="16">
        <f t="shared" si="2"/>
        <v>1004467.5</v>
      </c>
      <c r="J152" s="23">
        <f>IF(G152&lt;$G$131,G152,G152-(G152*$J$7))</f>
        <v>829777.5</v>
      </c>
    </row>
    <row r="153" spans="2:10" ht="15.75" thickBot="1" x14ac:dyDescent="0.3">
      <c r="B153" s="2" t="s">
        <v>88</v>
      </c>
      <c r="C153" s="2" t="s">
        <v>112</v>
      </c>
      <c r="D153" s="3">
        <v>45121</v>
      </c>
      <c r="E153" s="2">
        <v>10</v>
      </c>
      <c r="F153" s="4">
        <v>87600</v>
      </c>
      <c r="G153" s="4">
        <f t="shared" si="1"/>
        <v>876000</v>
      </c>
      <c r="H153" s="7" t="str">
        <f t="shared" si="0"/>
        <v>ALTO</v>
      </c>
      <c r="I153" s="16">
        <f t="shared" si="2"/>
        <v>1007400</v>
      </c>
      <c r="J153" s="23">
        <f>IF(G153&lt;$G$131,G153,G153-(G153*$J$7))</f>
        <v>832200</v>
      </c>
    </row>
    <row r="154" spans="2:10" ht="15.75" hidden="1" thickBot="1" x14ac:dyDescent="0.3">
      <c r="B154" s="2" t="s">
        <v>82</v>
      </c>
      <c r="C154" s="2" t="s">
        <v>112</v>
      </c>
      <c r="D154" s="3">
        <v>45117</v>
      </c>
      <c r="E154" s="2">
        <v>2</v>
      </c>
      <c r="F154" s="4">
        <v>85800</v>
      </c>
      <c r="G154" s="4">
        <f t="shared" si="1"/>
        <v>171600</v>
      </c>
      <c r="H154" s="7" t="str">
        <f t="shared" si="0"/>
        <v>BAJO</v>
      </c>
      <c r="I154" s="16">
        <f t="shared" si="2"/>
        <v>197340</v>
      </c>
      <c r="J154" s="23">
        <f>IF(G154&lt;$G$131,G154,G154-(G154*$J$7))</f>
        <v>171600</v>
      </c>
    </row>
    <row r="155" spans="2:10" ht="15.75" hidden="1" thickBot="1" x14ac:dyDescent="0.3">
      <c r="B155" s="2" t="s">
        <v>82</v>
      </c>
      <c r="C155" s="2" t="s">
        <v>112</v>
      </c>
      <c r="D155" s="3">
        <v>45146</v>
      </c>
      <c r="E155" s="2">
        <v>7</v>
      </c>
      <c r="F155" s="4">
        <v>98850</v>
      </c>
      <c r="G155" s="4">
        <f t="shared" si="1"/>
        <v>691950</v>
      </c>
      <c r="H155" s="7" t="str">
        <f t="shared" si="0"/>
        <v>ALTO</v>
      </c>
      <c r="I155" s="16">
        <f t="shared" si="2"/>
        <v>795742.5</v>
      </c>
      <c r="J155" s="23">
        <f>IF(G155&lt;$G$131,G155,G155-(G155*$J$7))</f>
        <v>657352.5</v>
      </c>
    </row>
    <row r="156" spans="2:10" ht="15.75" hidden="1" thickBot="1" x14ac:dyDescent="0.3">
      <c r="B156" s="2" t="s">
        <v>103</v>
      </c>
      <c r="C156" s="2" t="s">
        <v>112</v>
      </c>
      <c r="D156" s="3">
        <v>45116</v>
      </c>
      <c r="E156" s="2">
        <v>9</v>
      </c>
      <c r="F156" s="4">
        <v>85350</v>
      </c>
      <c r="G156" s="4">
        <f t="shared" si="1"/>
        <v>768150</v>
      </c>
      <c r="H156" s="7" t="str">
        <f t="shared" si="0"/>
        <v>ALTO</v>
      </c>
      <c r="I156" s="16">
        <f t="shared" si="2"/>
        <v>883372.5</v>
      </c>
      <c r="J156" s="23">
        <f>IF(G156&lt;$G$131,G156,G156-(G156*$J$7))</f>
        <v>729742.5</v>
      </c>
    </row>
    <row r="157" spans="2:10" ht="15.75" hidden="1" thickBot="1" x14ac:dyDescent="0.3">
      <c r="B157" s="2" t="s">
        <v>68</v>
      </c>
      <c r="C157" s="2" t="s">
        <v>112</v>
      </c>
      <c r="D157" s="3">
        <v>45138</v>
      </c>
      <c r="E157" s="2">
        <v>6</v>
      </c>
      <c r="F157" s="4">
        <v>95250</v>
      </c>
      <c r="G157" s="4">
        <f t="shared" si="1"/>
        <v>571500</v>
      </c>
      <c r="H157" s="7" t="str">
        <f t="shared" si="0"/>
        <v>ALTO</v>
      </c>
      <c r="I157" s="16">
        <f t="shared" si="2"/>
        <v>657225</v>
      </c>
      <c r="J157" s="23">
        <f>IF(G157&lt;$G$131,G157,G157-(G157*$J$7))</f>
        <v>542925</v>
      </c>
    </row>
    <row r="158" spans="2:10" ht="15.75" hidden="1" thickBot="1" x14ac:dyDescent="0.3">
      <c r="B158" s="2" t="s">
        <v>31</v>
      </c>
      <c r="C158" s="2" t="s">
        <v>112</v>
      </c>
      <c r="D158" s="3">
        <v>45077</v>
      </c>
      <c r="E158" s="2">
        <v>3</v>
      </c>
      <c r="F158" s="4">
        <v>59500</v>
      </c>
      <c r="G158" s="4">
        <f t="shared" si="1"/>
        <v>178500</v>
      </c>
      <c r="H158" s="7" t="str">
        <f t="shared" si="0"/>
        <v>BAJO</v>
      </c>
      <c r="I158" s="4">
        <v>178500</v>
      </c>
      <c r="J158" s="23">
        <f>IF(G158&lt;$G$131,G158,G158-(G158*$J$7))</f>
        <v>178500</v>
      </c>
    </row>
    <row r="159" spans="2:10" ht="15.75" hidden="1" thickBot="1" x14ac:dyDescent="0.3">
      <c r="B159" s="2" t="s">
        <v>12</v>
      </c>
      <c r="C159" s="2" t="s">
        <v>112</v>
      </c>
      <c r="D159" s="3">
        <v>45053</v>
      </c>
      <c r="E159" s="2">
        <v>3</v>
      </c>
      <c r="F159" s="4">
        <v>61000</v>
      </c>
      <c r="G159" s="4">
        <f t="shared" si="1"/>
        <v>183000</v>
      </c>
      <c r="H159" s="7" t="str">
        <f t="shared" si="0"/>
        <v>BAJO</v>
      </c>
      <c r="I159" s="16">
        <f>G159+(G159*$I$7)</f>
        <v>210450</v>
      </c>
      <c r="J159" s="23">
        <f>IF(G159&lt;$G$131,G159,G159-(G159*$J$7))</f>
        <v>183000</v>
      </c>
    </row>
    <row r="160" spans="2:10" ht="15.75" hidden="1" thickBot="1" x14ac:dyDescent="0.3">
      <c r="B160" s="2" t="s">
        <v>64</v>
      </c>
      <c r="C160" s="2" t="s">
        <v>112</v>
      </c>
      <c r="D160" s="3">
        <v>45143</v>
      </c>
      <c r="E160" s="2">
        <v>8</v>
      </c>
      <c r="F160" s="4">
        <v>97500</v>
      </c>
      <c r="G160" s="4">
        <f t="shared" si="1"/>
        <v>780000</v>
      </c>
      <c r="H160" s="7" t="str">
        <f t="shared" si="0"/>
        <v>ALTO</v>
      </c>
      <c r="I160" s="16">
        <f>G160+(G160*$I$7)</f>
        <v>897000</v>
      </c>
      <c r="J160" s="23">
        <f>IF(G160&lt;$G$131,G160,G160-(G160*$J$7))</f>
        <v>741000</v>
      </c>
    </row>
    <row r="161" spans="2:10" ht="15.75" hidden="1" thickBot="1" x14ac:dyDescent="0.3">
      <c r="B161" s="2" t="s">
        <v>27</v>
      </c>
      <c r="C161" s="2" t="s">
        <v>112</v>
      </c>
      <c r="D161" s="3">
        <v>45073</v>
      </c>
      <c r="E161" s="2">
        <v>2</v>
      </c>
      <c r="F161" s="4">
        <v>141000</v>
      </c>
      <c r="G161" s="4">
        <f t="shared" si="1"/>
        <v>282000</v>
      </c>
      <c r="H161" s="7" t="str">
        <f t="shared" si="0"/>
        <v>BAJO</v>
      </c>
      <c r="I161" s="4">
        <v>282000</v>
      </c>
      <c r="J161" s="23">
        <f>IF(G161&lt;$G$131,G161,G161-(G161*$J$7))</f>
        <v>282000</v>
      </c>
    </row>
    <row r="162" spans="2:10" ht="15.75" thickBot="1" x14ac:dyDescent="0.3">
      <c r="B162" s="2" t="s">
        <v>51</v>
      </c>
      <c r="C162" s="2" t="s">
        <v>112</v>
      </c>
      <c r="D162" s="3">
        <v>45101</v>
      </c>
      <c r="E162" s="2">
        <v>10</v>
      </c>
      <c r="F162" s="4">
        <v>78600</v>
      </c>
      <c r="G162" s="4">
        <f t="shared" si="1"/>
        <v>786000</v>
      </c>
      <c r="H162" s="7" t="str">
        <f t="shared" si="0"/>
        <v>ALTO</v>
      </c>
      <c r="I162" s="16">
        <f>G162+(G162*$I$7)</f>
        <v>903900</v>
      </c>
      <c r="J162" s="23">
        <f>IF(G162&lt;$G$131,G162,G162-(G162*$J$7))</f>
        <v>746700</v>
      </c>
    </row>
    <row r="163" spans="2:10" ht="15.75" hidden="1" thickBot="1" x14ac:dyDescent="0.3">
      <c r="B163" s="2" t="s">
        <v>37</v>
      </c>
      <c r="C163" s="2" t="s">
        <v>112</v>
      </c>
      <c r="D163" s="3">
        <v>45141</v>
      </c>
      <c r="E163" s="2">
        <v>9</v>
      </c>
      <c r="F163" s="4">
        <v>96600</v>
      </c>
      <c r="G163" s="4">
        <f t="shared" si="1"/>
        <v>869400</v>
      </c>
      <c r="H163" s="7" t="str">
        <f t="shared" si="0"/>
        <v>ALTO</v>
      </c>
      <c r="I163" s="16">
        <f>G163+(G163*$I$7)</f>
        <v>999810</v>
      </c>
      <c r="J163" s="23">
        <f>IF(G163&lt;$G$131,G163,G163-(G163*$J$7))</f>
        <v>825930</v>
      </c>
    </row>
    <row r="164" spans="2:10" ht="15.75" hidden="1" thickBot="1" x14ac:dyDescent="0.3">
      <c r="B164" s="2" t="s">
        <v>29</v>
      </c>
      <c r="C164" s="2" t="s">
        <v>112</v>
      </c>
      <c r="D164" s="3">
        <v>45075</v>
      </c>
      <c r="E164" s="2">
        <v>6</v>
      </c>
      <c r="F164" s="4">
        <v>48500</v>
      </c>
      <c r="G164" s="4">
        <f t="shared" si="1"/>
        <v>291000</v>
      </c>
      <c r="H164" s="7" t="str">
        <f t="shared" si="0"/>
        <v>BAJO</v>
      </c>
      <c r="I164" s="16">
        <f>G164+(G164*$I$7)</f>
        <v>334650</v>
      </c>
      <c r="J164" s="23">
        <f>IF(G164&lt;$G$131,G164,G164-(G164*$J$7))</f>
        <v>291000</v>
      </c>
    </row>
    <row r="165" spans="2:10" ht="15.75" hidden="1" thickBot="1" x14ac:dyDescent="0.3">
      <c r="B165" s="2" t="s">
        <v>20</v>
      </c>
      <c r="C165" s="2" t="s">
        <v>112</v>
      </c>
      <c r="D165" s="3">
        <v>45065</v>
      </c>
      <c r="E165" s="2">
        <v>9</v>
      </c>
      <c r="F165" s="4">
        <v>109000</v>
      </c>
      <c r="G165" s="4">
        <f t="shared" si="1"/>
        <v>981000</v>
      </c>
      <c r="H165" s="7" t="str">
        <f t="shared" si="0"/>
        <v>ALTO</v>
      </c>
      <c r="I165" s="16">
        <f>G165+(G165*$I$7)</f>
        <v>1128150</v>
      </c>
      <c r="J165" s="23">
        <f>IF(G165&lt;$G$131,G165,G165-(G165*$J$7))</f>
        <v>931950</v>
      </c>
    </row>
    <row r="166" spans="2:10" ht="15.75" hidden="1" thickBot="1" x14ac:dyDescent="0.3">
      <c r="B166" s="2" t="s">
        <v>23</v>
      </c>
      <c r="C166" s="2" t="s">
        <v>112</v>
      </c>
      <c r="D166" s="3">
        <v>45069</v>
      </c>
      <c r="E166" s="2">
        <v>3</v>
      </c>
      <c r="F166" s="4">
        <v>125000</v>
      </c>
      <c r="G166" s="4">
        <f t="shared" si="1"/>
        <v>375000</v>
      </c>
      <c r="H166" s="7" t="str">
        <f t="shared" si="0"/>
        <v>BAJO</v>
      </c>
      <c r="I166" s="16">
        <f>G166+(G166*$I$7)</f>
        <v>431250</v>
      </c>
      <c r="J166" s="23">
        <f>IF(G166&lt;$G$131,G166,G166-(G166*$J$7))</f>
        <v>375000</v>
      </c>
    </row>
    <row r="167" spans="2:10" ht="15.75" hidden="1" thickBot="1" x14ac:dyDescent="0.3">
      <c r="B167" s="2" t="s">
        <v>84</v>
      </c>
      <c r="C167" s="2" t="s">
        <v>112</v>
      </c>
      <c r="D167" s="3">
        <v>45119</v>
      </c>
      <c r="E167" s="2">
        <v>2</v>
      </c>
      <c r="F167" s="4">
        <v>86700</v>
      </c>
      <c r="G167" s="4">
        <f t="shared" si="1"/>
        <v>173400</v>
      </c>
      <c r="H167" s="7" t="str">
        <f t="shared" si="0"/>
        <v>BAJO</v>
      </c>
      <c r="I167" s="4">
        <v>173400</v>
      </c>
      <c r="J167" s="23">
        <f>IF(G167&lt;$G$131,G167,G167-(G167*$J$7))</f>
        <v>173400</v>
      </c>
    </row>
    <row r="168" spans="2:10" ht="15.75" hidden="1" thickBot="1" x14ac:dyDescent="0.3">
      <c r="B168" s="2" t="s">
        <v>48</v>
      </c>
      <c r="C168" s="2" t="s">
        <v>112</v>
      </c>
      <c r="D168" s="3">
        <v>45097</v>
      </c>
      <c r="E168" s="2">
        <v>6</v>
      </c>
      <c r="F168" s="4">
        <v>89500</v>
      </c>
      <c r="G168" s="4">
        <f t="shared" si="1"/>
        <v>537000</v>
      </c>
      <c r="H168" s="7" t="str">
        <f t="shared" ref="H168:H199" si="3">IF(G168&lt;500000,"BAJO","ALTO")</f>
        <v>ALTO</v>
      </c>
      <c r="I168" s="16">
        <f>G168+(G168*$I$7)</f>
        <v>617550</v>
      </c>
      <c r="J168" s="23">
        <f>IF(G168&lt;$G$131,G168,G168-(G168*$J$7))</f>
        <v>510150</v>
      </c>
    </row>
    <row r="169" spans="2:10" ht="15.75" hidden="1" thickBot="1" x14ac:dyDescent="0.3">
      <c r="B169" s="2" t="s">
        <v>11</v>
      </c>
      <c r="C169" s="2" t="s">
        <v>112</v>
      </c>
      <c r="D169" s="3">
        <v>45052</v>
      </c>
      <c r="E169" s="2">
        <v>2</v>
      </c>
      <c r="F169" s="4">
        <v>57000</v>
      </c>
      <c r="G169" s="4">
        <f t="shared" si="1"/>
        <v>114000</v>
      </c>
      <c r="H169" s="7" t="str">
        <f t="shared" si="3"/>
        <v>BAJO</v>
      </c>
      <c r="I169" s="4">
        <v>114000</v>
      </c>
      <c r="J169" s="23">
        <f>IF(G169&lt;$G$131,G169,G169-(G169*$J$7))</f>
        <v>114000</v>
      </c>
    </row>
    <row r="170" spans="2:10" ht="15.75" hidden="1" thickBot="1" x14ac:dyDescent="0.3">
      <c r="B170" s="2" t="s">
        <v>38</v>
      </c>
      <c r="C170" s="2" t="s">
        <v>112</v>
      </c>
      <c r="D170" s="3">
        <v>45145</v>
      </c>
      <c r="E170" s="2">
        <v>8</v>
      </c>
      <c r="F170" s="4">
        <v>98400</v>
      </c>
      <c r="G170" s="4">
        <f t="shared" si="1"/>
        <v>787200</v>
      </c>
      <c r="H170" s="7" t="str">
        <f t="shared" si="3"/>
        <v>ALTO</v>
      </c>
      <c r="I170" s="16">
        <f>G170+(G170*$I$7)</f>
        <v>905280</v>
      </c>
      <c r="J170" s="23">
        <f>IF(G170&lt;$G$131,G170,G170-(G170*$J$7))</f>
        <v>747840</v>
      </c>
    </row>
    <row r="171" spans="2:10" ht="15.75" thickBot="1" x14ac:dyDescent="0.3">
      <c r="B171" s="2" t="s">
        <v>50</v>
      </c>
      <c r="C171" s="2" t="s">
        <v>112</v>
      </c>
      <c r="D171" s="3">
        <v>45100</v>
      </c>
      <c r="E171" s="2">
        <v>10</v>
      </c>
      <c r="F171" s="4">
        <v>78150</v>
      </c>
      <c r="G171" s="4">
        <f t="shared" ref="G171:G202" si="4">E171*F171</f>
        <v>781500</v>
      </c>
      <c r="H171" s="7" t="str">
        <f t="shared" si="3"/>
        <v>ALTO</v>
      </c>
      <c r="I171" s="16">
        <f>G171+(G171*$I$7)</f>
        <v>898725</v>
      </c>
      <c r="J171" s="23">
        <f>IF(G171&lt;$G$131,G171,G171-(G171*$J$7))</f>
        <v>742425</v>
      </c>
    </row>
    <row r="172" spans="2:10" ht="15.75" hidden="1" thickBot="1" x14ac:dyDescent="0.3">
      <c r="B172" s="2" t="s">
        <v>57</v>
      </c>
      <c r="C172" s="2" t="s">
        <v>112</v>
      </c>
      <c r="D172" s="3">
        <v>45139</v>
      </c>
      <c r="E172" s="2">
        <v>2</v>
      </c>
      <c r="F172" s="4">
        <v>95700</v>
      </c>
      <c r="G172" s="4">
        <f t="shared" si="4"/>
        <v>191400</v>
      </c>
      <c r="H172" s="7" t="str">
        <f t="shared" si="3"/>
        <v>BAJO</v>
      </c>
      <c r="I172" s="4">
        <v>191400</v>
      </c>
      <c r="J172" s="23">
        <f>IF(G172&lt;$G$131,G172,G172-(G172*$J$7))</f>
        <v>191400</v>
      </c>
    </row>
    <row r="173" spans="2:10" ht="15.75" hidden="1" thickBot="1" x14ac:dyDescent="0.3">
      <c r="B173" s="2" t="s">
        <v>83</v>
      </c>
      <c r="C173" s="2" t="s">
        <v>112</v>
      </c>
      <c r="D173" s="3">
        <v>45118</v>
      </c>
      <c r="E173" s="2">
        <v>1</v>
      </c>
      <c r="F173" s="4">
        <v>86250</v>
      </c>
      <c r="G173" s="4">
        <f t="shared" si="4"/>
        <v>86250</v>
      </c>
      <c r="H173" s="7" t="str">
        <f t="shared" si="3"/>
        <v>BAJO</v>
      </c>
      <c r="I173" s="4">
        <v>86250</v>
      </c>
      <c r="J173" s="23">
        <f>IF(G173&lt;$G$131,G173,G173-(G173*$J$7))</f>
        <v>86250</v>
      </c>
    </row>
    <row r="174" spans="2:10" ht="15.75" hidden="1" thickBot="1" x14ac:dyDescent="0.3">
      <c r="B174" s="2" t="s">
        <v>95</v>
      </c>
      <c r="C174" s="2" t="s">
        <v>118</v>
      </c>
      <c r="D174" s="3">
        <v>45050</v>
      </c>
      <c r="E174" s="2">
        <v>7</v>
      </c>
      <c r="F174" s="4">
        <v>49000</v>
      </c>
      <c r="G174" s="4">
        <f t="shared" si="4"/>
        <v>343000</v>
      </c>
      <c r="H174" s="7" t="str">
        <f t="shared" si="3"/>
        <v>BAJO</v>
      </c>
      <c r="I174" s="16">
        <f>G174+(G174*$I$7)</f>
        <v>394450</v>
      </c>
      <c r="J174" s="23">
        <f>IF(G174&lt;$G$131,G174,G174-(G174*$J$7))</f>
        <v>343000</v>
      </c>
    </row>
    <row r="175" spans="2:10" ht="15.75" hidden="1" thickBot="1" x14ac:dyDescent="0.3">
      <c r="B175" s="2" t="s">
        <v>90</v>
      </c>
      <c r="C175" s="2" t="s">
        <v>118</v>
      </c>
      <c r="D175" s="3">
        <v>45123</v>
      </c>
      <c r="E175" s="2">
        <v>4</v>
      </c>
      <c r="F175" s="4">
        <v>88500</v>
      </c>
      <c r="G175" s="4">
        <f t="shared" si="4"/>
        <v>354000</v>
      </c>
      <c r="H175" s="7" t="str">
        <f t="shared" si="3"/>
        <v>BAJO</v>
      </c>
      <c r="I175" s="4">
        <v>354000</v>
      </c>
      <c r="J175" s="23">
        <f>IF(G175&lt;$G$131,G175,G175-(G175*$J$7))</f>
        <v>354000</v>
      </c>
    </row>
    <row r="176" spans="2:10" ht="15.75" hidden="1" thickBot="1" x14ac:dyDescent="0.3">
      <c r="B176" s="2" t="s">
        <v>92</v>
      </c>
      <c r="C176" s="2" t="s">
        <v>118</v>
      </c>
      <c r="D176" s="3">
        <v>45125</v>
      </c>
      <c r="E176" s="2">
        <v>3</v>
      </c>
      <c r="F176" s="4">
        <v>89400</v>
      </c>
      <c r="G176" s="4">
        <f t="shared" si="4"/>
        <v>268200</v>
      </c>
      <c r="H176" s="7" t="str">
        <f t="shared" si="3"/>
        <v>BAJO</v>
      </c>
      <c r="I176" s="16">
        <f>G176+(G176*$I$7)</f>
        <v>308430</v>
      </c>
      <c r="J176" s="23">
        <f>IF(G176&lt;$G$131,G176,G176-(G176*$J$7))</f>
        <v>268200</v>
      </c>
    </row>
    <row r="177" spans="2:10" ht="15.75" hidden="1" thickBot="1" x14ac:dyDescent="0.3">
      <c r="B177" s="2" t="s">
        <v>91</v>
      </c>
      <c r="C177" s="2" t="s">
        <v>118</v>
      </c>
      <c r="D177" s="3">
        <v>45124</v>
      </c>
      <c r="E177" s="2">
        <v>6</v>
      </c>
      <c r="F177" s="4">
        <v>88950</v>
      </c>
      <c r="G177" s="4">
        <f t="shared" si="4"/>
        <v>533700</v>
      </c>
      <c r="H177" s="7" t="str">
        <f t="shared" si="3"/>
        <v>ALTO</v>
      </c>
      <c r="I177" s="16">
        <f>G177+(G177*$I$7)</f>
        <v>613755</v>
      </c>
      <c r="J177" s="23">
        <f>IF(G177&lt;$G$131,G177,G177-(G177*$J$7))</f>
        <v>507015</v>
      </c>
    </row>
    <row r="178" spans="2:10" ht="15.75" hidden="1" thickBot="1" x14ac:dyDescent="0.3">
      <c r="B178" s="2" t="s">
        <v>87</v>
      </c>
      <c r="C178" s="2" t="s">
        <v>118</v>
      </c>
      <c r="D178" s="3">
        <v>45104</v>
      </c>
      <c r="E178" s="2">
        <v>5</v>
      </c>
      <c r="F178" s="4">
        <v>79950</v>
      </c>
      <c r="G178" s="4">
        <f t="shared" si="4"/>
        <v>399750</v>
      </c>
      <c r="H178" s="7" t="str">
        <f t="shared" si="3"/>
        <v>BAJO</v>
      </c>
      <c r="I178" s="16">
        <f>G178+(G178*$I$7)</f>
        <v>459712.5</v>
      </c>
      <c r="J178" s="23">
        <f>IF(G178&lt;$G$131,G178,G178-(G178*$J$7))</f>
        <v>399750</v>
      </c>
    </row>
    <row r="179" spans="2:10" ht="15.75" hidden="1" thickBot="1" x14ac:dyDescent="0.3">
      <c r="B179" s="2" t="s">
        <v>14</v>
      </c>
      <c r="C179" s="2" t="s">
        <v>118</v>
      </c>
      <c r="D179" s="3">
        <v>45056</v>
      </c>
      <c r="E179" s="2">
        <v>10</v>
      </c>
      <c r="F179" s="4">
        <v>73000</v>
      </c>
      <c r="G179" s="4">
        <f t="shared" si="4"/>
        <v>730000</v>
      </c>
      <c r="H179" s="7" t="str">
        <f t="shared" si="3"/>
        <v>ALTO</v>
      </c>
      <c r="I179" s="4">
        <v>365000</v>
      </c>
      <c r="J179" s="23">
        <f>IF(G179&lt;$G$131,G179,G179-(G179*$J$7))</f>
        <v>693500</v>
      </c>
    </row>
    <row r="180" spans="2:10" ht="15.75" hidden="1" thickBot="1" x14ac:dyDescent="0.3">
      <c r="B180" s="2" t="s">
        <v>34</v>
      </c>
      <c r="C180" s="2" t="s">
        <v>118</v>
      </c>
      <c r="D180" s="3">
        <v>45081</v>
      </c>
      <c r="E180" s="2">
        <v>4</v>
      </c>
      <c r="F180" s="4">
        <v>65500</v>
      </c>
      <c r="G180" s="4">
        <f t="shared" si="4"/>
        <v>262000</v>
      </c>
      <c r="H180" s="7" t="str">
        <f t="shared" si="3"/>
        <v>BAJO</v>
      </c>
      <c r="I180" s="16">
        <f>G180+(G180*$I$7)</f>
        <v>301300</v>
      </c>
      <c r="J180" s="23">
        <f>IF(G180&lt;$G$131,G180,G180-(G180*$J$7))</f>
        <v>262000</v>
      </c>
    </row>
    <row r="181" spans="2:10" ht="15.75" hidden="1" thickBot="1" x14ac:dyDescent="0.3">
      <c r="B181" s="2" t="s">
        <v>36</v>
      </c>
      <c r="C181" s="2" t="s">
        <v>118</v>
      </c>
      <c r="D181" s="3">
        <v>45083</v>
      </c>
      <c r="E181" s="2">
        <v>8</v>
      </c>
      <c r="F181" s="4">
        <v>68500</v>
      </c>
      <c r="G181" s="4">
        <f t="shared" si="4"/>
        <v>548000</v>
      </c>
      <c r="H181" s="7" t="str">
        <f t="shared" si="3"/>
        <v>ALTO</v>
      </c>
      <c r="I181" s="16">
        <f>G181+(G181*$I$7)</f>
        <v>630200</v>
      </c>
      <c r="J181" s="23">
        <f>IF(G181&lt;$G$131,G181,G181-(G181*$J$7))</f>
        <v>520600</v>
      </c>
    </row>
    <row r="182" spans="2:10" ht="15.75" hidden="1" thickBot="1" x14ac:dyDescent="0.3">
      <c r="B182" s="2" t="s">
        <v>10</v>
      </c>
      <c r="C182" s="2" t="s">
        <v>118</v>
      </c>
      <c r="D182" s="3">
        <v>45051</v>
      </c>
      <c r="E182" s="2">
        <v>8</v>
      </c>
      <c r="F182" s="4">
        <v>53000</v>
      </c>
      <c r="G182" s="4">
        <f t="shared" si="4"/>
        <v>424000</v>
      </c>
      <c r="H182" s="7" t="str">
        <f t="shared" si="3"/>
        <v>BAJO</v>
      </c>
      <c r="I182" s="4">
        <v>424000</v>
      </c>
      <c r="J182" s="23">
        <f>IF(G182&lt;$G$131,G182,G182-(G182*$J$7))</f>
        <v>424000</v>
      </c>
    </row>
    <row r="183" spans="2:10" ht="15.75" hidden="1" thickBot="1" x14ac:dyDescent="0.3">
      <c r="B183" s="2" t="s">
        <v>33</v>
      </c>
      <c r="C183" s="2" t="s">
        <v>118</v>
      </c>
      <c r="D183" s="3">
        <v>45079</v>
      </c>
      <c r="E183" s="2">
        <v>5</v>
      </c>
      <c r="F183" s="4">
        <v>62500</v>
      </c>
      <c r="G183" s="4">
        <f t="shared" si="4"/>
        <v>312500</v>
      </c>
      <c r="H183" s="7" t="str">
        <f t="shared" si="3"/>
        <v>BAJO</v>
      </c>
      <c r="I183" s="4">
        <v>312500</v>
      </c>
      <c r="J183" s="23">
        <f>IF(G183&lt;$G$131,G183,G183-(G183*$J$7))</f>
        <v>312500</v>
      </c>
    </row>
    <row r="184" spans="2:10" ht="15.75" hidden="1" thickBot="1" x14ac:dyDescent="0.3">
      <c r="B184" s="2" t="s">
        <v>8</v>
      </c>
      <c r="C184" s="2" t="s">
        <v>118</v>
      </c>
      <c r="D184" s="3">
        <v>45048</v>
      </c>
      <c r="E184" s="2">
        <v>5</v>
      </c>
      <c r="F184" s="4">
        <v>41000</v>
      </c>
      <c r="G184" s="4">
        <f t="shared" si="4"/>
        <v>205000</v>
      </c>
      <c r="H184" s="7" t="str">
        <f t="shared" si="3"/>
        <v>BAJO</v>
      </c>
      <c r="I184" s="16">
        <f>G184+(G184*$I$7)</f>
        <v>235750</v>
      </c>
      <c r="J184" s="23">
        <f>IF(G184&lt;$G$131,G184,G184-(G184*$J$7))</f>
        <v>205000</v>
      </c>
    </row>
    <row r="185" spans="2:10" ht="15.75" hidden="1" thickBot="1" x14ac:dyDescent="0.3">
      <c r="B185" s="2" t="s">
        <v>8</v>
      </c>
      <c r="C185" s="2" t="s">
        <v>118</v>
      </c>
      <c r="D185" s="3">
        <v>45127</v>
      </c>
      <c r="E185" s="2">
        <v>10</v>
      </c>
      <c r="F185" s="4">
        <v>90300</v>
      </c>
      <c r="G185" s="4">
        <f t="shared" si="4"/>
        <v>903000</v>
      </c>
      <c r="H185" s="7" t="str">
        <f t="shared" si="3"/>
        <v>ALTO</v>
      </c>
      <c r="I185" s="16">
        <f>G185+(G185*$I$7)</f>
        <v>1038450</v>
      </c>
      <c r="J185" s="23">
        <f>IF(G185&lt;$G$131,G185,G185-(G185*$J$7))</f>
        <v>857850</v>
      </c>
    </row>
    <row r="186" spans="2:10" ht="15.75" hidden="1" thickBot="1" x14ac:dyDescent="0.3">
      <c r="B186" s="2" t="s">
        <v>93</v>
      </c>
      <c r="C186" s="2" t="s">
        <v>111</v>
      </c>
      <c r="D186" s="3">
        <v>45148</v>
      </c>
      <c r="E186" s="2">
        <v>5</v>
      </c>
      <c r="F186" s="4">
        <v>99750</v>
      </c>
      <c r="G186" s="4">
        <f t="shared" si="4"/>
        <v>498750</v>
      </c>
      <c r="H186" s="7" t="str">
        <f t="shared" si="3"/>
        <v>BAJO</v>
      </c>
      <c r="I186" s="16">
        <f>G186+(G186*$I$7)</f>
        <v>573562.5</v>
      </c>
      <c r="J186" s="23">
        <f>IF(G186&lt;$G$131,G186,G186-(G186*$J$7))</f>
        <v>473812.5</v>
      </c>
    </row>
    <row r="187" spans="2:10" ht="15.75" hidden="1" thickBot="1" x14ac:dyDescent="0.3">
      <c r="B187" s="2" t="s">
        <v>54</v>
      </c>
      <c r="C187" s="2" t="s">
        <v>111</v>
      </c>
      <c r="D187" s="3">
        <v>45105</v>
      </c>
      <c r="E187" s="2">
        <v>4</v>
      </c>
      <c r="F187" s="4">
        <v>80400</v>
      </c>
      <c r="G187" s="4">
        <f t="shared" si="4"/>
        <v>321600</v>
      </c>
      <c r="H187" s="7" t="str">
        <f t="shared" si="3"/>
        <v>BAJO</v>
      </c>
      <c r="I187" s="4">
        <v>321600</v>
      </c>
      <c r="J187" s="23">
        <f>IF(G187&lt;$G$131,G187,G187-(G187*$J$7))</f>
        <v>321600</v>
      </c>
    </row>
    <row r="188" spans="2:10" ht="15.75" hidden="1" thickBot="1" x14ac:dyDescent="0.3">
      <c r="B188" s="2" t="s">
        <v>75</v>
      </c>
      <c r="C188" s="2" t="s">
        <v>111</v>
      </c>
      <c r="D188" s="3">
        <v>45154</v>
      </c>
      <c r="E188" s="2">
        <v>5</v>
      </c>
      <c r="F188" s="4">
        <v>102450</v>
      </c>
      <c r="G188" s="4">
        <f t="shared" si="4"/>
        <v>512250</v>
      </c>
      <c r="H188" s="7" t="str">
        <f t="shared" si="3"/>
        <v>ALTO</v>
      </c>
      <c r="I188" s="16">
        <f t="shared" ref="I188:I197" si="5">G188+(G188*$I$7)</f>
        <v>589087.5</v>
      </c>
      <c r="J188" s="23">
        <f>IF(G188&lt;$G$131,G188,G188-(G188*$J$7))</f>
        <v>486637.5</v>
      </c>
    </row>
    <row r="189" spans="2:10" ht="15.75" hidden="1" thickBot="1" x14ac:dyDescent="0.3">
      <c r="B189" s="2" t="s">
        <v>89</v>
      </c>
      <c r="C189" s="2" t="s">
        <v>111</v>
      </c>
      <c r="D189" s="3">
        <v>45122</v>
      </c>
      <c r="E189" s="2">
        <v>4</v>
      </c>
      <c r="F189" s="4">
        <v>88050</v>
      </c>
      <c r="G189" s="4">
        <f t="shared" si="4"/>
        <v>352200</v>
      </c>
      <c r="H189" s="7" t="str">
        <f t="shared" si="3"/>
        <v>BAJO</v>
      </c>
      <c r="I189" s="16">
        <f t="shared" si="5"/>
        <v>405030</v>
      </c>
      <c r="J189" s="23">
        <f>IF(G189&lt;$G$131,G189,G189-(G189*$J$7))</f>
        <v>352200</v>
      </c>
    </row>
    <row r="190" spans="2:10" ht="15.75" hidden="1" thickBot="1" x14ac:dyDescent="0.3">
      <c r="B190" s="2" t="s">
        <v>15</v>
      </c>
      <c r="C190" s="2" t="s">
        <v>111</v>
      </c>
      <c r="D190" s="3">
        <v>45057</v>
      </c>
      <c r="E190" s="2">
        <v>1</v>
      </c>
      <c r="F190" s="4">
        <v>77000</v>
      </c>
      <c r="G190" s="4">
        <f t="shared" si="4"/>
        <v>77000</v>
      </c>
      <c r="H190" s="7" t="str">
        <f t="shared" si="3"/>
        <v>BAJO</v>
      </c>
      <c r="I190" s="16">
        <f t="shared" si="5"/>
        <v>88550</v>
      </c>
      <c r="J190" s="23">
        <f>IF(G190&lt;$G$131,G190,G190-(G190*$J$7))</f>
        <v>77000</v>
      </c>
    </row>
    <row r="191" spans="2:10" ht="15.75" hidden="1" thickBot="1" x14ac:dyDescent="0.3">
      <c r="B191" s="2" t="s">
        <v>104</v>
      </c>
      <c r="C191" s="2" t="s">
        <v>111</v>
      </c>
      <c r="D191" s="3">
        <v>45149</v>
      </c>
      <c r="E191" s="2">
        <v>6</v>
      </c>
      <c r="F191" s="4">
        <v>100200</v>
      </c>
      <c r="G191" s="4">
        <f t="shared" si="4"/>
        <v>601200</v>
      </c>
      <c r="H191" s="7" t="str">
        <f t="shared" si="3"/>
        <v>ALTO</v>
      </c>
      <c r="I191" s="16">
        <f t="shared" si="5"/>
        <v>691380</v>
      </c>
      <c r="J191" s="23">
        <f>IF(G191&lt;$G$131,G191,G191-(G191*$J$7))</f>
        <v>571140</v>
      </c>
    </row>
    <row r="192" spans="2:10" ht="15.75" hidden="1" thickBot="1" x14ac:dyDescent="0.3">
      <c r="B192" s="2" t="s">
        <v>9</v>
      </c>
      <c r="C192" s="2" t="s">
        <v>111</v>
      </c>
      <c r="D192" s="3">
        <v>45049</v>
      </c>
      <c r="E192" s="2">
        <v>4</v>
      </c>
      <c r="F192" s="4">
        <v>45000</v>
      </c>
      <c r="G192" s="4">
        <f t="shared" si="4"/>
        <v>180000</v>
      </c>
      <c r="H192" s="7" t="str">
        <f t="shared" si="3"/>
        <v>BAJO</v>
      </c>
      <c r="I192" s="16">
        <f t="shared" si="5"/>
        <v>207000</v>
      </c>
      <c r="J192" s="23">
        <f>IF(G192&lt;$G$131,G192,G192-(G192*$J$7))</f>
        <v>180000</v>
      </c>
    </row>
    <row r="193" spans="2:10" ht="15.75" hidden="1" thickBot="1" x14ac:dyDescent="0.3">
      <c r="B193" s="2" t="s">
        <v>101</v>
      </c>
      <c r="C193" s="2" t="s">
        <v>111</v>
      </c>
      <c r="D193" s="3">
        <v>45126</v>
      </c>
      <c r="E193" s="2">
        <v>5</v>
      </c>
      <c r="F193" s="4">
        <v>89850</v>
      </c>
      <c r="G193" s="4">
        <f t="shared" si="4"/>
        <v>449250</v>
      </c>
      <c r="H193" s="7" t="str">
        <f t="shared" si="3"/>
        <v>BAJO</v>
      </c>
      <c r="I193" s="16">
        <f t="shared" si="5"/>
        <v>516637.5</v>
      </c>
      <c r="J193" s="23">
        <f>IF(G193&lt;$G$131,G193,G193-(G193*$J$7))</f>
        <v>426787.5</v>
      </c>
    </row>
    <row r="194" spans="2:10" ht="15.75" hidden="1" thickBot="1" x14ac:dyDescent="0.3">
      <c r="B194" s="2" t="s">
        <v>96</v>
      </c>
      <c r="C194" s="2" t="s">
        <v>111</v>
      </c>
      <c r="D194" s="3">
        <v>45055</v>
      </c>
      <c r="E194" s="2">
        <v>6</v>
      </c>
      <c r="F194" s="4">
        <v>69000</v>
      </c>
      <c r="G194" s="4">
        <f t="shared" si="4"/>
        <v>414000</v>
      </c>
      <c r="H194" s="7" t="str">
        <f t="shared" si="3"/>
        <v>BAJO</v>
      </c>
      <c r="I194" s="16">
        <f t="shared" si="5"/>
        <v>476100</v>
      </c>
      <c r="J194" s="23">
        <f>IF(G194&lt;$G$131,G194,G194-(G194*$J$7))</f>
        <v>414000</v>
      </c>
    </row>
    <row r="195" spans="2:10" ht="15.75" hidden="1" thickBot="1" x14ac:dyDescent="0.3">
      <c r="B195" s="2" t="s">
        <v>17</v>
      </c>
      <c r="C195" s="2" t="s">
        <v>111</v>
      </c>
      <c r="D195" s="3">
        <v>45080</v>
      </c>
      <c r="E195" s="2">
        <v>4</v>
      </c>
      <c r="F195" s="4">
        <v>64000</v>
      </c>
      <c r="G195" s="4">
        <f t="shared" si="4"/>
        <v>256000</v>
      </c>
      <c r="H195" s="7" t="str">
        <f t="shared" si="3"/>
        <v>BAJO</v>
      </c>
      <c r="I195" s="16">
        <f t="shared" si="5"/>
        <v>294400</v>
      </c>
      <c r="J195" s="23">
        <f>IF(G195&lt;$G$131,G195,G195-(G195*$J$7))</f>
        <v>256000</v>
      </c>
    </row>
    <row r="196" spans="2:10" ht="15.75" hidden="1" thickBot="1" x14ac:dyDescent="0.3">
      <c r="B196" s="2" t="s">
        <v>81</v>
      </c>
      <c r="C196" s="2" t="s">
        <v>111</v>
      </c>
      <c r="D196" s="3">
        <v>45151</v>
      </c>
      <c r="E196" s="2">
        <v>2</v>
      </c>
      <c r="F196" s="4">
        <v>101100</v>
      </c>
      <c r="G196" s="4">
        <f t="shared" si="4"/>
        <v>202200</v>
      </c>
      <c r="H196" s="7" t="str">
        <f t="shared" si="3"/>
        <v>BAJO</v>
      </c>
      <c r="I196" s="16">
        <f t="shared" si="5"/>
        <v>232530</v>
      </c>
      <c r="J196" s="23">
        <f>IF(G196&lt;$G$131,G196,G196-(G196*$J$7))</f>
        <v>202200</v>
      </c>
    </row>
    <row r="197" spans="2:10" ht="15.75" hidden="1" thickBot="1" x14ac:dyDescent="0.3">
      <c r="B197" s="2" t="s">
        <v>77</v>
      </c>
      <c r="C197" s="2" t="s">
        <v>111</v>
      </c>
      <c r="D197" s="3">
        <v>45153</v>
      </c>
      <c r="E197" s="2">
        <v>4</v>
      </c>
      <c r="F197" s="4">
        <v>102000</v>
      </c>
      <c r="G197" s="4">
        <f t="shared" si="4"/>
        <v>408000</v>
      </c>
      <c r="H197" s="7" t="str">
        <f t="shared" si="3"/>
        <v>BAJO</v>
      </c>
      <c r="I197" s="16">
        <f t="shared" si="5"/>
        <v>469200</v>
      </c>
      <c r="J197" s="23">
        <f>IF(G197&lt;$G$131,G197,G197-(G197*$J$7))</f>
        <v>408000</v>
      </c>
    </row>
    <row r="198" spans="2:10" ht="15.75" hidden="1" thickBot="1" x14ac:dyDescent="0.3">
      <c r="B198" s="2" t="s">
        <v>62</v>
      </c>
      <c r="C198" s="2" t="s">
        <v>111</v>
      </c>
      <c r="D198" s="3">
        <v>45106</v>
      </c>
      <c r="E198" s="2">
        <v>2</v>
      </c>
      <c r="F198" s="4">
        <v>80850</v>
      </c>
      <c r="G198" s="4">
        <f t="shared" si="4"/>
        <v>161700</v>
      </c>
      <c r="H198" s="7" t="str">
        <f t="shared" si="3"/>
        <v>BAJO</v>
      </c>
      <c r="I198" s="4">
        <v>161700</v>
      </c>
      <c r="J198" s="23">
        <f>IF(G198&lt;$G$131,G198,G198-(G198*$J$7))</f>
        <v>161700</v>
      </c>
    </row>
    <row r="199" spans="2:10" ht="15.75" hidden="1" thickBot="1" x14ac:dyDescent="0.3">
      <c r="B199" s="2" t="s">
        <v>35</v>
      </c>
      <c r="C199" s="2" t="s">
        <v>111</v>
      </c>
      <c r="D199" s="3">
        <v>45082</v>
      </c>
      <c r="E199" s="2">
        <v>4</v>
      </c>
      <c r="F199" s="4">
        <v>67000</v>
      </c>
      <c r="G199" s="4">
        <f t="shared" si="4"/>
        <v>268000</v>
      </c>
      <c r="H199" s="7" t="str">
        <f t="shared" si="3"/>
        <v>BAJO</v>
      </c>
      <c r="I199" s="4">
        <v>268000</v>
      </c>
      <c r="J199" s="23">
        <f>IF(G199&lt;$G$131,G199,G199-(G199*$J$7))</f>
        <v>268000</v>
      </c>
    </row>
    <row r="200" spans="2:10" ht="15.75" hidden="1" thickBot="1" x14ac:dyDescent="0.3">
      <c r="B200" s="2" t="s">
        <v>94</v>
      </c>
      <c r="C200" s="2" t="s">
        <v>111</v>
      </c>
      <c r="D200" s="3">
        <v>45128</v>
      </c>
      <c r="E200" s="2">
        <v>10</v>
      </c>
      <c r="F200" s="4">
        <v>90750</v>
      </c>
      <c r="G200" s="4">
        <f t="shared" si="4"/>
        <v>907500</v>
      </c>
      <c r="H200" s="7" t="str">
        <f t="shared" ref="H200:H231" si="6">IF(G200&lt;500000,"BAJO","ALTO")</f>
        <v>ALTO</v>
      </c>
      <c r="I200" s="16">
        <f>G200+(G200*$I$7)</f>
        <v>1043625</v>
      </c>
      <c r="J200" s="23">
        <f>IF(G200&lt;$G$131,G200,G200-(G200*$J$7))</f>
        <v>862125</v>
      </c>
    </row>
    <row r="201" spans="2:10" ht="15.75" hidden="1" thickBot="1" x14ac:dyDescent="0.3">
      <c r="B201" s="2" t="s">
        <v>94</v>
      </c>
      <c r="C201" s="2" t="s">
        <v>111</v>
      </c>
      <c r="D201" s="3">
        <v>45147</v>
      </c>
      <c r="E201" s="2">
        <v>4</v>
      </c>
      <c r="F201" s="4">
        <v>99300</v>
      </c>
      <c r="G201" s="4">
        <f t="shared" si="4"/>
        <v>397200</v>
      </c>
      <c r="H201" s="7" t="str">
        <f t="shared" si="6"/>
        <v>BAJO</v>
      </c>
      <c r="I201" s="16">
        <f>G201+(G201*$I$7)</f>
        <v>456780</v>
      </c>
      <c r="J201" s="23">
        <f>IF(G201&lt;$G$131,G201,G201-(G201*$J$7))</f>
        <v>397200</v>
      </c>
    </row>
    <row r="202" spans="2:10" ht="15.75" hidden="1" thickBot="1" x14ac:dyDescent="0.3">
      <c r="B202" s="2" t="s">
        <v>86</v>
      </c>
      <c r="C202" s="2" t="s">
        <v>111</v>
      </c>
      <c r="D202" s="3">
        <v>45150</v>
      </c>
      <c r="E202" s="2">
        <v>3</v>
      </c>
      <c r="F202" s="4">
        <v>100650</v>
      </c>
      <c r="G202" s="4">
        <f t="shared" si="4"/>
        <v>301950</v>
      </c>
      <c r="H202" s="7" t="str">
        <f t="shared" si="6"/>
        <v>BAJO</v>
      </c>
      <c r="I202" s="16">
        <f>G202+(G202*$I$7)</f>
        <v>347242.5</v>
      </c>
      <c r="J202" s="23">
        <f>IF(G202&lt;$G$131,G202,G202-(G202*$J$7))</f>
        <v>301950</v>
      </c>
    </row>
    <row r="203" spans="2:10" ht="15.75" hidden="1" thickBot="1" x14ac:dyDescent="0.3">
      <c r="B203" s="2" t="s">
        <v>63</v>
      </c>
      <c r="C203" s="2" t="s">
        <v>111</v>
      </c>
      <c r="D203" s="3">
        <v>45107</v>
      </c>
      <c r="E203" s="2">
        <v>6</v>
      </c>
      <c r="F203" s="4">
        <v>81300</v>
      </c>
      <c r="G203" s="4">
        <f t="shared" ref="G203:G234" si="7">E203*F203</f>
        <v>487800</v>
      </c>
      <c r="H203" s="7" t="str">
        <f t="shared" si="6"/>
        <v>BAJO</v>
      </c>
      <c r="I203" s="4">
        <v>487800</v>
      </c>
      <c r="J203" s="23">
        <f>IF(G203&lt;$G$131,G203,G203-(G203*$J$7))</f>
        <v>463410</v>
      </c>
    </row>
    <row r="204" spans="2:10" ht="15.75" hidden="1" thickBot="1" x14ac:dyDescent="0.3">
      <c r="B204" s="2" t="s">
        <v>80</v>
      </c>
      <c r="C204" s="2" t="s">
        <v>111</v>
      </c>
      <c r="D204" s="3">
        <v>45152</v>
      </c>
      <c r="E204" s="2">
        <v>1</v>
      </c>
      <c r="F204" s="4">
        <v>101550</v>
      </c>
      <c r="G204" s="4">
        <f t="shared" si="7"/>
        <v>101550</v>
      </c>
      <c r="H204" s="7" t="str">
        <f t="shared" si="6"/>
        <v>BAJO</v>
      </c>
      <c r="I204" s="4">
        <v>101550</v>
      </c>
      <c r="J204" s="23">
        <f>IF(G204&lt;$G$131,G204,G204-(G204*$J$7))</f>
        <v>101550</v>
      </c>
    </row>
    <row r="205" spans="2:10" ht="15.75" hidden="1" thickBot="1" x14ac:dyDescent="0.3">
      <c r="B205" s="2" t="s">
        <v>42</v>
      </c>
      <c r="C205" s="2" t="s">
        <v>113</v>
      </c>
      <c r="D205" s="3">
        <v>45091</v>
      </c>
      <c r="E205" s="2">
        <v>4</v>
      </c>
      <c r="F205" s="4">
        <v>80500</v>
      </c>
      <c r="G205" s="4">
        <f t="shared" si="7"/>
        <v>322000</v>
      </c>
      <c r="H205" s="7" t="str">
        <f t="shared" si="6"/>
        <v>BAJO</v>
      </c>
      <c r="I205" s="16">
        <f>G205+(G205*$I$7)</f>
        <v>370300</v>
      </c>
      <c r="J205" s="23">
        <f>IF(G205&lt;$G$131,G205,G205-(G205*$J$7))</f>
        <v>322000</v>
      </c>
    </row>
    <row r="206" spans="2:10" ht="15.75" hidden="1" thickBot="1" x14ac:dyDescent="0.3">
      <c r="B206" s="2" t="s">
        <v>42</v>
      </c>
      <c r="C206" s="2" t="s">
        <v>113</v>
      </c>
      <c r="D206" s="3">
        <v>45129</v>
      </c>
      <c r="E206" s="2">
        <v>10</v>
      </c>
      <c r="F206" s="4">
        <v>91200</v>
      </c>
      <c r="G206" s="4">
        <f t="shared" si="7"/>
        <v>912000</v>
      </c>
      <c r="H206" s="7" t="str">
        <f t="shared" si="6"/>
        <v>ALTO</v>
      </c>
      <c r="I206" s="4">
        <v>456000</v>
      </c>
      <c r="J206" s="23">
        <f>IF(G206&lt;$G$131,G206,G206-(G206*$J$7))</f>
        <v>866400</v>
      </c>
    </row>
    <row r="207" spans="2:10" ht="15.75" hidden="1" thickBot="1" x14ac:dyDescent="0.3">
      <c r="B207" s="2" t="s">
        <v>1</v>
      </c>
      <c r="C207" s="2" t="s">
        <v>113</v>
      </c>
      <c r="D207" s="3">
        <v>45058</v>
      </c>
      <c r="E207" s="2">
        <v>4</v>
      </c>
      <c r="F207" s="4">
        <v>81000</v>
      </c>
      <c r="G207" s="4">
        <f t="shared" si="7"/>
        <v>324000</v>
      </c>
      <c r="H207" s="7" t="str">
        <f t="shared" si="6"/>
        <v>BAJO</v>
      </c>
      <c r="I207" s="16">
        <f>G207+(G207*$I$7)</f>
        <v>372600</v>
      </c>
      <c r="J207" s="23">
        <f>IF(G207&lt;$G$131,G207,G207-(G207*$J$7))</f>
        <v>324000</v>
      </c>
    </row>
    <row r="208" spans="2:10" ht="15.75" hidden="1" thickBot="1" x14ac:dyDescent="0.3">
      <c r="B208" s="2" t="s">
        <v>1</v>
      </c>
      <c r="C208" s="2" t="s">
        <v>113</v>
      </c>
      <c r="D208" s="3">
        <v>45135</v>
      </c>
      <c r="E208" s="2">
        <v>5</v>
      </c>
      <c r="F208" s="4">
        <v>93900</v>
      </c>
      <c r="G208" s="4">
        <f t="shared" si="7"/>
        <v>469500</v>
      </c>
      <c r="H208" s="7" t="str">
        <f t="shared" si="6"/>
        <v>BAJO</v>
      </c>
      <c r="I208" s="4">
        <v>469500</v>
      </c>
      <c r="J208" s="23">
        <f>IF(G208&lt;$G$131,G208,G208-(G208*$J$7))</f>
        <v>446025</v>
      </c>
    </row>
    <row r="209" spans="2:10" ht="15.75" hidden="1" thickBot="1" x14ac:dyDescent="0.3">
      <c r="B209" s="2" t="s">
        <v>44</v>
      </c>
      <c r="C209" s="2" t="s">
        <v>113</v>
      </c>
      <c r="D209" s="3">
        <v>45093</v>
      </c>
      <c r="E209" s="2">
        <v>5</v>
      </c>
      <c r="F209" s="4">
        <v>83500</v>
      </c>
      <c r="G209" s="4">
        <f t="shared" si="7"/>
        <v>417500</v>
      </c>
      <c r="H209" s="7" t="str">
        <f t="shared" si="6"/>
        <v>BAJO</v>
      </c>
      <c r="I209" s="16">
        <f>G209+(G209*$I$7)</f>
        <v>480125</v>
      </c>
      <c r="J209" s="23">
        <f>IF(G209&lt;$G$131,G209,G209-(G209*$J$7))</f>
        <v>417500</v>
      </c>
    </row>
    <row r="210" spans="2:10" ht="15.75" hidden="1" thickBot="1" x14ac:dyDescent="0.3">
      <c r="B210" s="2" t="s">
        <v>45</v>
      </c>
      <c r="C210" s="2" t="s">
        <v>113</v>
      </c>
      <c r="D210" s="3">
        <v>45094</v>
      </c>
      <c r="E210" s="2">
        <v>9</v>
      </c>
      <c r="F210" s="4">
        <v>85000</v>
      </c>
      <c r="G210" s="4">
        <f t="shared" si="7"/>
        <v>765000</v>
      </c>
      <c r="H210" s="7" t="str">
        <f t="shared" si="6"/>
        <v>ALTO</v>
      </c>
      <c r="I210" s="16">
        <f>G210+(G210*$I$7)</f>
        <v>879750</v>
      </c>
      <c r="J210" s="23">
        <f>IF(G210&lt;$G$131,G210,G210-(G210*$J$7))</f>
        <v>726750</v>
      </c>
    </row>
    <row r="211" spans="2:10" ht="15.75" hidden="1" thickBot="1" x14ac:dyDescent="0.3">
      <c r="B211" s="2" t="s">
        <v>100</v>
      </c>
      <c r="C211" s="2" t="s">
        <v>113</v>
      </c>
      <c r="D211" s="3">
        <v>45089</v>
      </c>
      <c r="E211" s="2">
        <v>9</v>
      </c>
      <c r="F211" s="4">
        <v>77500</v>
      </c>
      <c r="G211" s="4">
        <f t="shared" si="7"/>
        <v>697500</v>
      </c>
      <c r="H211" s="7" t="str">
        <f t="shared" si="6"/>
        <v>ALTO</v>
      </c>
      <c r="I211" s="16">
        <f>G211+(G211*$I$7)</f>
        <v>802125</v>
      </c>
      <c r="J211" s="23">
        <f>IF(G211&lt;$G$131,G211,G211-(G211*$J$7))</f>
        <v>662625</v>
      </c>
    </row>
    <row r="212" spans="2:10" ht="15.75" hidden="1" thickBot="1" x14ac:dyDescent="0.3">
      <c r="B212" s="2" t="s">
        <v>16</v>
      </c>
      <c r="C212" s="2" t="s">
        <v>113</v>
      </c>
      <c r="D212" s="3">
        <v>45059</v>
      </c>
      <c r="E212" s="2">
        <v>5</v>
      </c>
      <c r="F212" s="4">
        <v>85000</v>
      </c>
      <c r="G212" s="4">
        <f t="shared" si="7"/>
        <v>425000</v>
      </c>
      <c r="H212" s="7" t="str">
        <f t="shared" si="6"/>
        <v>BAJO</v>
      </c>
      <c r="I212" s="16">
        <f>G212+(G212*$I$7)</f>
        <v>488750</v>
      </c>
      <c r="J212" s="23">
        <f>IF(G212&lt;$G$131,G212,G212-(G212*$J$7))</f>
        <v>425000</v>
      </c>
    </row>
    <row r="213" spans="2:10" ht="15.75" hidden="1" thickBot="1" x14ac:dyDescent="0.3">
      <c r="B213" s="2" t="s">
        <v>97</v>
      </c>
      <c r="C213" s="2" t="s">
        <v>113</v>
      </c>
      <c r="D213" s="3">
        <v>45061</v>
      </c>
      <c r="E213" s="2">
        <v>7</v>
      </c>
      <c r="F213" s="4">
        <v>93000</v>
      </c>
      <c r="G213" s="4">
        <f t="shared" si="7"/>
        <v>651000</v>
      </c>
      <c r="H213" s="7" t="str">
        <f t="shared" si="6"/>
        <v>ALTO</v>
      </c>
      <c r="I213" s="4">
        <v>651000</v>
      </c>
      <c r="J213" s="23">
        <f>IF(G213&lt;$G$131,G213,G213-(G213*$J$7))</f>
        <v>618450</v>
      </c>
    </row>
    <row r="214" spans="2:10" ht="15.75" hidden="1" thickBot="1" x14ac:dyDescent="0.3">
      <c r="B214" s="2" t="s">
        <v>19</v>
      </c>
      <c r="C214" s="2" t="s">
        <v>113</v>
      </c>
      <c r="D214" s="3">
        <v>45063</v>
      </c>
      <c r="E214" s="2">
        <v>6</v>
      </c>
      <c r="F214" s="4">
        <v>101000</v>
      </c>
      <c r="G214" s="4">
        <f t="shared" si="7"/>
        <v>606000</v>
      </c>
      <c r="H214" s="7" t="str">
        <f t="shared" si="6"/>
        <v>ALTO</v>
      </c>
      <c r="I214" s="16">
        <f>G214+(G214*$I$7)</f>
        <v>696900</v>
      </c>
      <c r="J214" s="23">
        <f>IF(G214&lt;$G$131,G214,G214-(G214*$J$7))</f>
        <v>575700</v>
      </c>
    </row>
    <row r="215" spans="2:10" ht="15.75" hidden="1" thickBot="1" x14ac:dyDescent="0.3">
      <c r="B215" s="2" t="s">
        <v>43</v>
      </c>
      <c r="C215" s="2" t="s">
        <v>113</v>
      </c>
      <c r="D215" s="3">
        <v>45092</v>
      </c>
      <c r="E215" s="2">
        <v>4</v>
      </c>
      <c r="F215" s="4">
        <v>82000</v>
      </c>
      <c r="G215" s="4">
        <f t="shared" si="7"/>
        <v>328000</v>
      </c>
      <c r="H215" s="7" t="str">
        <f t="shared" si="6"/>
        <v>BAJO</v>
      </c>
      <c r="I215" s="16">
        <f>G215+(G215*$I$7)</f>
        <v>377200</v>
      </c>
      <c r="J215" s="23">
        <f>IF(G215&lt;$G$131,G215,G215-(G215*$J$7))</f>
        <v>328000</v>
      </c>
    </row>
    <row r="216" spans="2:10" ht="15.75" hidden="1" thickBot="1" x14ac:dyDescent="0.3">
      <c r="B216" s="2" t="s">
        <v>43</v>
      </c>
      <c r="C216" s="2" t="s">
        <v>113</v>
      </c>
      <c r="D216" s="3">
        <v>45131</v>
      </c>
      <c r="E216" s="2">
        <v>7</v>
      </c>
      <c r="F216" s="4">
        <v>92100</v>
      </c>
      <c r="G216" s="4">
        <f t="shared" si="7"/>
        <v>644700</v>
      </c>
      <c r="H216" s="7" t="str">
        <f t="shared" si="6"/>
        <v>ALTO</v>
      </c>
      <c r="I216" s="4">
        <v>644700</v>
      </c>
      <c r="J216" s="23">
        <f>IF(G216&lt;$G$131,G216,G216-(G216*$J$7))</f>
        <v>612465</v>
      </c>
    </row>
    <row r="217" spans="2:10" ht="15.75" hidden="1" thickBot="1" x14ac:dyDescent="0.3">
      <c r="B217" s="2" t="s">
        <v>98</v>
      </c>
      <c r="C217" s="2" t="s">
        <v>113</v>
      </c>
      <c r="D217" s="3">
        <v>45064</v>
      </c>
      <c r="E217" s="2">
        <v>5</v>
      </c>
      <c r="F217" s="4">
        <v>105000</v>
      </c>
      <c r="G217" s="4">
        <f t="shared" si="7"/>
        <v>525000</v>
      </c>
      <c r="H217" s="7" t="str">
        <f t="shared" si="6"/>
        <v>ALTO</v>
      </c>
      <c r="I217" s="16">
        <f>G217+(G217*$I$7)</f>
        <v>603750</v>
      </c>
      <c r="J217" s="23">
        <f>IF(G217&lt;$G$131,G217,G217-(G217*$J$7))</f>
        <v>498750</v>
      </c>
    </row>
    <row r="218" spans="2:10" ht="15.75" hidden="1" thickBot="1" x14ac:dyDescent="0.3">
      <c r="B218" s="2" t="s">
        <v>46</v>
      </c>
      <c r="C218" s="2" t="s">
        <v>113</v>
      </c>
      <c r="D218" s="3">
        <v>45095</v>
      </c>
      <c r="E218" s="2">
        <v>1</v>
      </c>
      <c r="F218" s="4">
        <v>86500</v>
      </c>
      <c r="G218" s="4">
        <f t="shared" si="7"/>
        <v>86500</v>
      </c>
      <c r="H218" s="7" t="str">
        <f t="shared" si="6"/>
        <v>BAJO</v>
      </c>
      <c r="I218" s="16">
        <f>G218+(G218*$I$7)</f>
        <v>99475</v>
      </c>
      <c r="J218" s="23">
        <f>IF(G218&lt;$G$131,G218,G218-(G218*$J$7))</f>
        <v>86500</v>
      </c>
    </row>
    <row r="219" spans="2:10" ht="15.75" hidden="1" thickBot="1" x14ac:dyDescent="0.3">
      <c r="B219" s="2" t="s">
        <v>46</v>
      </c>
      <c r="C219" s="2" t="s">
        <v>113</v>
      </c>
      <c r="D219" s="3">
        <v>45136</v>
      </c>
      <c r="E219" s="2">
        <v>4</v>
      </c>
      <c r="F219" s="4">
        <v>94350</v>
      </c>
      <c r="G219" s="4">
        <f t="shared" si="7"/>
        <v>377400</v>
      </c>
      <c r="H219" s="7" t="str">
        <f t="shared" si="6"/>
        <v>BAJO</v>
      </c>
      <c r="I219" s="4">
        <v>377400</v>
      </c>
      <c r="J219" s="23">
        <f>IF(G219&lt;$G$131,G219,G219-(G219*$J$7))</f>
        <v>377400</v>
      </c>
    </row>
    <row r="220" spans="2:10" ht="15.75" hidden="1" thickBot="1" x14ac:dyDescent="0.3">
      <c r="B220" s="2" t="s">
        <v>59</v>
      </c>
      <c r="C220" s="2" t="s">
        <v>113</v>
      </c>
      <c r="D220" s="3">
        <v>45163</v>
      </c>
      <c r="E220" s="2">
        <v>6</v>
      </c>
      <c r="F220" s="4">
        <v>42620</v>
      </c>
      <c r="G220" s="4">
        <f t="shared" si="7"/>
        <v>255720</v>
      </c>
      <c r="H220" s="7" t="str">
        <f t="shared" si="6"/>
        <v>BAJO</v>
      </c>
      <c r="I220" s="4">
        <v>255720</v>
      </c>
      <c r="J220" s="23">
        <f>IF(G220&lt;$G$131,G220,G220-(G220*$J$7))</f>
        <v>255720</v>
      </c>
    </row>
    <row r="221" spans="2:10" ht="15.75" hidden="1" thickBot="1" x14ac:dyDescent="0.3">
      <c r="B221" s="2" t="s">
        <v>60</v>
      </c>
      <c r="C221" s="2" t="s">
        <v>113</v>
      </c>
      <c r="D221" s="3">
        <v>45137</v>
      </c>
      <c r="E221" s="2">
        <v>5</v>
      </c>
      <c r="F221" s="4">
        <v>94800</v>
      </c>
      <c r="G221" s="4">
        <f t="shared" si="7"/>
        <v>474000</v>
      </c>
      <c r="H221" s="7" t="str">
        <f t="shared" si="6"/>
        <v>BAJO</v>
      </c>
      <c r="I221" s="16">
        <f>G221+(G221*$I$7)</f>
        <v>545100</v>
      </c>
      <c r="J221" s="23">
        <f>IF(G221&lt;$G$131,G221,G221-(G221*$J$7))</f>
        <v>450300</v>
      </c>
    </row>
    <row r="222" spans="2:10" ht="15.75" hidden="1" thickBot="1" x14ac:dyDescent="0.3">
      <c r="B222" s="2" t="s">
        <v>60</v>
      </c>
      <c r="C222" s="2" t="s">
        <v>113</v>
      </c>
      <c r="D222" s="3">
        <v>45162</v>
      </c>
      <c r="E222" s="2">
        <v>4</v>
      </c>
      <c r="F222" s="4">
        <v>41040</v>
      </c>
      <c r="G222" s="4">
        <f t="shared" si="7"/>
        <v>164160</v>
      </c>
      <c r="H222" s="7" t="str">
        <f t="shared" si="6"/>
        <v>BAJO</v>
      </c>
      <c r="I222" s="4">
        <v>164160</v>
      </c>
      <c r="J222" s="23">
        <f>IF(G222&lt;$G$131,G222,G222-(G222*$J$7))</f>
        <v>164160</v>
      </c>
    </row>
    <row r="223" spans="2:10" ht="15.75" hidden="1" thickBot="1" x14ac:dyDescent="0.3">
      <c r="B223" s="2" t="s">
        <v>66</v>
      </c>
      <c r="C223" s="2" t="s">
        <v>113</v>
      </c>
      <c r="D223" s="3">
        <v>45109</v>
      </c>
      <c r="E223" s="2">
        <v>2</v>
      </c>
      <c r="F223" s="4">
        <v>82200</v>
      </c>
      <c r="G223" s="4">
        <f t="shared" si="7"/>
        <v>164400</v>
      </c>
      <c r="H223" s="7" t="str">
        <f t="shared" si="6"/>
        <v>BAJO</v>
      </c>
      <c r="I223" s="4">
        <v>164400</v>
      </c>
      <c r="J223" s="23">
        <f>IF(G223&lt;$G$131,G223,G223-(G223*$J$7))</f>
        <v>164400</v>
      </c>
    </row>
    <row r="224" spans="2:10" ht="15.75" hidden="1" thickBot="1" x14ac:dyDescent="0.3">
      <c r="B224" s="2" t="s">
        <v>61</v>
      </c>
      <c r="C224" s="2" t="s">
        <v>113</v>
      </c>
      <c r="D224" s="3">
        <v>45161</v>
      </c>
      <c r="E224" s="2">
        <v>9</v>
      </c>
      <c r="F224" s="4">
        <v>39460</v>
      </c>
      <c r="G224" s="4">
        <f t="shared" si="7"/>
        <v>355140</v>
      </c>
      <c r="H224" s="7" t="str">
        <f t="shared" si="6"/>
        <v>BAJO</v>
      </c>
      <c r="I224" s="16">
        <f>G224+(G224*$I$7)</f>
        <v>408411</v>
      </c>
      <c r="J224" s="23">
        <f>IF(G224&lt;$G$131,G224,G224-(G224*$J$7))</f>
        <v>355140</v>
      </c>
    </row>
    <row r="225" spans="2:10" ht="15.75" hidden="1" thickBot="1" x14ac:dyDescent="0.3">
      <c r="B225" s="2" t="s">
        <v>67</v>
      </c>
      <c r="C225" s="2" t="s">
        <v>113</v>
      </c>
      <c r="D225" s="3">
        <v>45110</v>
      </c>
      <c r="E225" s="2">
        <v>1</v>
      </c>
      <c r="F225" s="4">
        <v>82650</v>
      </c>
      <c r="G225" s="4">
        <f t="shared" si="7"/>
        <v>82650</v>
      </c>
      <c r="H225" s="7" t="str">
        <f t="shared" si="6"/>
        <v>BAJO</v>
      </c>
      <c r="I225" s="16">
        <f>G225+(G225*$I$7)</f>
        <v>95047.5</v>
      </c>
      <c r="J225" s="23">
        <f>IF(G225&lt;$G$131,G225,G225-(G225*$J$7))</f>
        <v>82650</v>
      </c>
    </row>
    <row r="226" spans="2:10" ht="15.75" hidden="1" thickBot="1" x14ac:dyDescent="0.3">
      <c r="B226" s="2" t="s">
        <v>79</v>
      </c>
      <c r="C226" s="2" t="s">
        <v>113</v>
      </c>
      <c r="D226" s="3">
        <v>45115</v>
      </c>
      <c r="E226" s="2">
        <v>2</v>
      </c>
      <c r="F226" s="4">
        <v>84900</v>
      </c>
      <c r="G226" s="4">
        <f t="shared" si="7"/>
        <v>169800</v>
      </c>
      <c r="H226" s="7" t="str">
        <f t="shared" si="6"/>
        <v>BAJO</v>
      </c>
      <c r="I226" s="16">
        <f>G226+(G226*$I$7)</f>
        <v>195270</v>
      </c>
      <c r="J226" s="23">
        <f>IF(G226&lt;$G$131,G226,G226-(G226*$J$7))</f>
        <v>169800</v>
      </c>
    </row>
    <row r="227" spans="2:10" ht="15.75" hidden="1" thickBot="1" x14ac:dyDescent="0.3">
      <c r="B227" s="2" t="s">
        <v>56</v>
      </c>
      <c r="C227" s="2" t="s">
        <v>113</v>
      </c>
      <c r="D227" s="3">
        <v>45166</v>
      </c>
      <c r="E227" s="2">
        <v>6</v>
      </c>
      <c r="F227" s="4">
        <v>47360</v>
      </c>
      <c r="G227" s="4">
        <f t="shared" si="7"/>
        <v>284160</v>
      </c>
      <c r="H227" s="7" t="str">
        <f t="shared" si="6"/>
        <v>BAJO</v>
      </c>
      <c r="I227" s="4">
        <v>284160</v>
      </c>
      <c r="J227" s="23">
        <f>IF(G227&lt;$G$131,G227,G227-(G227*$J$7))</f>
        <v>284160</v>
      </c>
    </row>
    <row r="228" spans="2:10" ht="15.75" hidden="1" thickBot="1" x14ac:dyDescent="0.3">
      <c r="B228" s="2" t="s">
        <v>69</v>
      </c>
      <c r="C228" s="2" t="s">
        <v>113</v>
      </c>
      <c r="D228" s="3">
        <v>45112</v>
      </c>
      <c r="E228" s="2">
        <v>5</v>
      </c>
      <c r="F228" s="4">
        <v>83550</v>
      </c>
      <c r="G228" s="4">
        <f t="shared" si="7"/>
        <v>417750</v>
      </c>
      <c r="H228" s="7" t="str">
        <f t="shared" si="6"/>
        <v>BAJO</v>
      </c>
      <c r="I228" s="16">
        <f t="shared" ref="I228:I233" si="8">G228+(G228*$I$7)</f>
        <v>480412.5</v>
      </c>
      <c r="J228" s="23">
        <f>IF(G228&lt;$G$131,G228,G228-(G228*$J$7))</f>
        <v>417750</v>
      </c>
    </row>
    <row r="229" spans="2:10" ht="15.75" hidden="1" thickBot="1" x14ac:dyDescent="0.3">
      <c r="B229" s="2" t="s">
        <v>71</v>
      </c>
      <c r="C229" s="2" t="s">
        <v>113</v>
      </c>
      <c r="D229" s="3">
        <v>45159</v>
      </c>
      <c r="E229" s="2">
        <v>9</v>
      </c>
      <c r="F229" s="4">
        <v>36300</v>
      </c>
      <c r="G229" s="4">
        <f t="shared" si="7"/>
        <v>326700</v>
      </c>
      <c r="H229" s="7" t="str">
        <f t="shared" si="6"/>
        <v>BAJO</v>
      </c>
      <c r="I229" s="16">
        <f t="shared" si="8"/>
        <v>375705</v>
      </c>
      <c r="J229" s="23">
        <f>IF(G229&lt;$G$131,G229,G229-(G229*$J$7))</f>
        <v>326700</v>
      </c>
    </row>
    <row r="230" spans="2:10" ht="15.75" hidden="1" thickBot="1" x14ac:dyDescent="0.3">
      <c r="B230" s="2" t="s">
        <v>72</v>
      </c>
      <c r="C230" s="2" t="s">
        <v>113</v>
      </c>
      <c r="D230" s="3">
        <v>45158</v>
      </c>
      <c r="E230" s="2">
        <v>9</v>
      </c>
      <c r="F230" s="4">
        <v>104250</v>
      </c>
      <c r="G230" s="4">
        <f t="shared" si="7"/>
        <v>938250</v>
      </c>
      <c r="H230" s="7" t="str">
        <f t="shared" si="6"/>
        <v>ALTO</v>
      </c>
      <c r="I230" s="16">
        <f t="shared" si="8"/>
        <v>1078987.5</v>
      </c>
      <c r="J230" s="23">
        <f>IF(G230&lt;$G$131,G230,G230-(G230*$J$7))</f>
        <v>891337.5</v>
      </c>
    </row>
    <row r="231" spans="2:10" ht="15.75" hidden="1" thickBot="1" x14ac:dyDescent="0.3">
      <c r="B231" s="2" t="s">
        <v>74</v>
      </c>
      <c r="C231" s="2" t="s">
        <v>113</v>
      </c>
      <c r="D231" s="3">
        <v>45156</v>
      </c>
      <c r="E231" s="2">
        <v>7</v>
      </c>
      <c r="F231" s="4">
        <v>103350</v>
      </c>
      <c r="G231" s="4">
        <f t="shared" si="7"/>
        <v>723450</v>
      </c>
      <c r="H231" s="7" t="str">
        <f t="shared" si="6"/>
        <v>ALTO</v>
      </c>
      <c r="I231" s="16">
        <f t="shared" si="8"/>
        <v>831967.5</v>
      </c>
      <c r="J231" s="23">
        <f>IF(G231&lt;$G$131,G231,G231-(G231*$J$7))</f>
        <v>687277.5</v>
      </c>
    </row>
    <row r="232" spans="2:10" ht="15.75" hidden="1" thickBot="1" x14ac:dyDescent="0.3">
      <c r="B232" s="2" t="s">
        <v>55</v>
      </c>
      <c r="C232" s="2" t="s">
        <v>113</v>
      </c>
      <c r="D232" s="3">
        <v>45133</v>
      </c>
      <c r="E232" s="2">
        <v>5</v>
      </c>
      <c r="F232" s="4">
        <v>93000</v>
      </c>
      <c r="G232" s="4">
        <f t="shared" si="7"/>
        <v>465000</v>
      </c>
      <c r="H232" s="7" t="str">
        <f t="shared" ref="H232:H255" si="9">IF(G232&lt;500000,"BAJO","ALTO")</f>
        <v>BAJO</v>
      </c>
      <c r="I232" s="16">
        <f t="shared" si="8"/>
        <v>534750</v>
      </c>
      <c r="J232" s="23">
        <f>IF(G232&lt;$G$131,G232,G232-(G232*$J$7))</f>
        <v>441750</v>
      </c>
    </row>
    <row r="233" spans="2:10" ht="15.75" hidden="1" thickBot="1" x14ac:dyDescent="0.3">
      <c r="B233" s="2" t="s">
        <v>55</v>
      </c>
      <c r="C233" s="2" t="s">
        <v>113</v>
      </c>
      <c r="D233" s="3">
        <v>45167</v>
      </c>
      <c r="E233" s="2">
        <v>4</v>
      </c>
      <c r="F233" s="4">
        <v>48940</v>
      </c>
      <c r="G233" s="4">
        <f t="shared" si="7"/>
        <v>195760</v>
      </c>
      <c r="H233" s="7" t="str">
        <f t="shared" si="9"/>
        <v>BAJO</v>
      </c>
      <c r="I233" s="16">
        <f t="shared" si="8"/>
        <v>225124</v>
      </c>
      <c r="J233" s="23">
        <f>IF(G233&lt;$G$131,G233,G233-(G233*$J$7))</f>
        <v>195760</v>
      </c>
    </row>
    <row r="234" spans="2:10" ht="15.75" hidden="1" thickBot="1" x14ac:dyDescent="0.3">
      <c r="B234" s="2" t="s">
        <v>65</v>
      </c>
      <c r="C234" s="2" t="s">
        <v>113</v>
      </c>
      <c r="D234" s="3">
        <v>45130</v>
      </c>
      <c r="E234" s="2">
        <v>6</v>
      </c>
      <c r="F234" s="4">
        <v>91650</v>
      </c>
      <c r="G234" s="4">
        <f t="shared" si="7"/>
        <v>549900</v>
      </c>
      <c r="H234" s="7" t="str">
        <f t="shared" si="9"/>
        <v>ALTO</v>
      </c>
      <c r="I234" s="4">
        <v>549900</v>
      </c>
      <c r="J234" s="23">
        <f>IF(G234&lt;$G$131,G234,G234-(G234*$J$7))</f>
        <v>522405</v>
      </c>
    </row>
    <row r="235" spans="2:10" ht="15.75" hidden="1" thickBot="1" x14ac:dyDescent="0.3">
      <c r="B235" s="2" t="s">
        <v>65</v>
      </c>
      <c r="C235" s="2" t="s">
        <v>113</v>
      </c>
      <c r="D235" s="3">
        <v>45160</v>
      </c>
      <c r="E235" s="2">
        <v>9</v>
      </c>
      <c r="F235" s="4">
        <v>37880</v>
      </c>
      <c r="G235" s="4">
        <f t="shared" ref="G235:G255" si="10">E235*F235</f>
        <v>340920</v>
      </c>
      <c r="H235" s="7" t="str">
        <f t="shared" si="9"/>
        <v>BAJO</v>
      </c>
      <c r="I235" s="4">
        <v>189400</v>
      </c>
      <c r="J235" s="23">
        <f>IF(G235&lt;$G$131,G235,G235-(G235*$J$7))</f>
        <v>340920</v>
      </c>
    </row>
    <row r="236" spans="2:10" ht="15.75" hidden="1" thickBot="1" x14ac:dyDescent="0.3">
      <c r="B236" s="2" t="s">
        <v>75</v>
      </c>
      <c r="C236" s="2" t="s">
        <v>113</v>
      </c>
      <c r="D236" s="3">
        <v>45132</v>
      </c>
      <c r="E236" s="2">
        <v>8</v>
      </c>
      <c r="F236" s="4">
        <v>92550</v>
      </c>
      <c r="G236" s="4">
        <f t="shared" si="10"/>
        <v>740400</v>
      </c>
      <c r="H236" s="7" t="str">
        <f t="shared" si="9"/>
        <v>ALTO</v>
      </c>
      <c r="I236" s="16">
        <f>G236+(G236*$I$7)</f>
        <v>851460</v>
      </c>
      <c r="J236" s="23">
        <f>IF(G236&lt;$G$131,G236,G236-(G236*$J$7))</f>
        <v>703380</v>
      </c>
    </row>
    <row r="237" spans="2:10" ht="15.75" hidden="1" thickBot="1" x14ac:dyDescent="0.3">
      <c r="B237" s="2" t="s">
        <v>78</v>
      </c>
      <c r="C237" s="2" t="s">
        <v>113</v>
      </c>
      <c r="D237" s="3">
        <v>45114</v>
      </c>
      <c r="E237" s="2">
        <v>1</v>
      </c>
      <c r="F237" s="4">
        <v>84450</v>
      </c>
      <c r="G237" s="4">
        <f t="shared" si="10"/>
        <v>84450</v>
      </c>
      <c r="H237" s="7" t="str">
        <f t="shared" si="9"/>
        <v>BAJO</v>
      </c>
      <c r="I237" s="16">
        <f>G237+(G237*$I$7)</f>
        <v>97117.5</v>
      </c>
      <c r="J237" s="23">
        <f>IF(G237&lt;$G$131,G237,G237-(G237*$J$7))</f>
        <v>84450</v>
      </c>
    </row>
    <row r="238" spans="2:10" ht="15.75" hidden="1" thickBot="1" x14ac:dyDescent="0.3">
      <c r="B238" s="2" t="s">
        <v>68</v>
      </c>
      <c r="C238" s="2" t="s">
        <v>113</v>
      </c>
      <c r="D238" s="3">
        <v>45111</v>
      </c>
      <c r="E238" s="2">
        <v>4</v>
      </c>
      <c r="F238" s="4">
        <v>83100</v>
      </c>
      <c r="G238" s="4">
        <f t="shared" si="10"/>
        <v>332400</v>
      </c>
      <c r="H238" s="7" t="str">
        <f t="shared" si="9"/>
        <v>BAJO</v>
      </c>
      <c r="I238" s="16">
        <f>G238+(G238*$I$7)</f>
        <v>382260</v>
      </c>
      <c r="J238" s="23">
        <f>IF(G238&lt;$G$131,G238,G238-(G238*$J$7))</f>
        <v>332400</v>
      </c>
    </row>
    <row r="239" spans="2:10" ht="15.75" hidden="1" thickBot="1" x14ac:dyDescent="0.3">
      <c r="B239" s="2" t="s">
        <v>73</v>
      </c>
      <c r="C239" s="2" t="s">
        <v>113</v>
      </c>
      <c r="D239" s="3">
        <v>45157</v>
      </c>
      <c r="E239" s="2">
        <v>8</v>
      </c>
      <c r="F239" s="4">
        <v>103800</v>
      </c>
      <c r="G239" s="4">
        <f t="shared" si="10"/>
        <v>830400</v>
      </c>
      <c r="H239" s="7" t="str">
        <f t="shared" si="9"/>
        <v>ALTO</v>
      </c>
      <c r="I239" s="16">
        <f>G239+(G239*$I$7)</f>
        <v>954960</v>
      </c>
      <c r="J239" s="23">
        <f>IF(G239&lt;$G$131,G239,G239-(G239*$J$7))</f>
        <v>788880</v>
      </c>
    </row>
    <row r="240" spans="2:10" ht="15.75" hidden="1" thickBot="1" x14ac:dyDescent="0.3">
      <c r="B240" s="2" t="s">
        <v>41</v>
      </c>
      <c r="C240" s="2" t="s">
        <v>113</v>
      </c>
      <c r="D240" s="3">
        <v>45088</v>
      </c>
      <c r="E240" s="2">
        <v>2</v>
      </c>
      <c r="F240" s="4">
        <v>76000</v>
      </c>
      <c r="G240" s="4">
        <f t="shared" si="10"/>
        <v>152000</v>
      </c>
      <c r="H240" s="7" t="str">
        <f t="shared" si="9"/>
        <v>BAJO</v>
      </c>
      <c r="I240" s="16">
        <f>G240+(G240*$I$7)</f>
        <v>174800</v>
      </c>
      <c r="J240" s="23">
        <f>IF(G240&lt;$G$131,G240,G240-(G240*$J$7))</f>
        <v>152000</v>
      </c>
    </row>
    <row r="241" spans="2:10" ht="15.75" hidden="1" thickBot="1" x14ac:dyDescent="0.3">
      <c r="B241" s="2" t="s">
        <v>64</v>
      </c>
      <c r="C241" s="2" t="s">
        <v>113</v>
      </c>
      <c r="D241" s="3">
        <v>45108</v>
      </c>
      <c r="E241" s="2">
        <v>3</v>
      </c>
      <c r="F241" s="4">
        <v>81750</v>
      </c>
      <c r="G241" s="4">
        <f t="shared" si="10"/>
        <v>245250</v>
      </c>
      <c r="H241" s="7" t="str">
        <f t="shared" si="9"/>
        <v>BAJO</v>
      </c>
      <c r="I241" s="4">
        <v>245250</v>
      </c>
      <c r="J241" s="23">
        <f>IF(G241&lt;$G$131,G241,G241-(G241*$J$7))</f>
        <v>245250</v>
      </c>
    </row>
    <row r="242" spans="2:10" ht="15.75" hidden="1" thickBot="1" x14ac:dyDescent="0.3">
      <c r="B242" s="2" t="s">
        <v>47</v>
      </c>
      <c r="C242" s="2" t="s">
        <v>113</v>
      </c>
      <c r="D242" s="3">
        <v>45096</v>
      </c>
      <c r="E242" s="2">
        <v>4</v>
      </c>
      <c r="F242" s="4">
        <v>88000</v>
      </c>
      <c r="G242" s="4">
        <f t="shared" si="10"/>
        <v>352000</v>
      </c>
      <c r="H242" s="7" t="str">
        <f t="shared" si="9"/>
        <v>BAJO</v>
      </c>
      <c r="I242" s="16">
        <f>G242+(G242*$I$7)</f>
        <v>404800</v>
      </c>
      <c r="J242" s="23">
        <f>IF(G242&lt;$G$131,G242,G242-(G242*$J$7))</f>
        <v>352000</v>
      </c>
    </row>
    <row r="243" spans="2:10" ht="15.75" hidden="1" thickBot="1" x14ac:dyDescent="0.3">
      <c r="B243" s="2" t="s">
        <v>39</v>
      </c>
      <c r="C243" s="2" t="s">
        <v>113</v>
      </c>
      <c r="D243" s="3">
        <v>45086</v>
      </c>
      <c r="E243" s="2">
        <v>6</v>
      </c>
      <c r="F243" s="4">
        <v>73000</v>
      </c>
      <c r="G243" s="4">
        <f t="shared" si="10"/>
        <v>438000</v>
      </c>
      <c r="H243" s="7" t="str">
        <f t="shared" si="9"/>
        <v>BAJO</v>
      </c>
      <c r="I243" s="16">
        <f>G243+(G243*$I$7)</f>
        <v>503700</v>
      </c>
      <c r="J243" s="23">
        <f>IF(G243&lt;$G$131,G243,G243-(G243*$J$7))</f>
        <v>416100</v>
      </c>
    </row>
    <row r="244" spans="2:10" ht="15.75" hidden="1" thickBot="1" x14ac:dyDescent="0.3">
      <c r="B244" s="2" t="s">
        <v>37</v>
      </c>
      <c r="C244" s="2" t="s">
        <v>113</v>
      </c>
      <c r="D244" s="3">
        <v>45084</v>
      </c>
      <c r="E244" s="2">
        <v>5</v>
      </c>
      <c r="F244" s="4">
        <v>70000</v>
      </c>
      <c r="G244" s="4">
        <f t="shared" si="10"/>
        <v>350000</v>
      </c>
      <c r="H244" s="7" t="str">
        <f t="shared" si="9"/>
        <v>BAJO</v>
      </c>
      <c r="I244" s="16">
        <f>G244+(G244*$I$7)</f>
        <v>402500</v>
      </c>
      <c r="J244" s="23">
        <f>IF(G244&lt;$G$131,G244,G244-(G244*$J$7))</f>
        <v>350000</v>
      </c>
    </row>
    <row r="245" spans="2:10" ht="15.75" hidden="1" thickBot="1" x14ac:dyDescent="0.3">
      <c r="B245" s="2" t="s">
        <v>101</v>
      </c>
      <c r="C245" s="2" t="s">
        <v>113</v>
      </c>
      <c r="D245" s="3">
        <v>45090</v>
      </c>
      <c r="E245" s="2">
        <v>5</v>
      </c>
      <c r="F245" s="4">
        <v>79000</v>
      </c>
      <c r="G245" s="4">
        <f t="shared" si="10"/>
        <v>395000</v>
      </c>
      <c r="H245" s="7" t="str">
        <f t="shared" si="9"/>
        <v>BAJO</v>
      </c>
      <c r="I245" s="16">
        <f>G245+(G245*$I$7)</f>
        <v>454250</v>
      </c>
      <c r="J245" s="23">
        <f>IF(G245&lt;$G$131,G245,G245-(G245*$J$7))</f>
        <v>395000</v>
      </c>
    </row>
    <row r="246" spans="2:10" ht="15.75" hidden="1" thickBot="1" x14ac:dyDescent="0.3">
      <c r="B246" s="2" t="s">
        <v>17</v>
      </c>
      <c r="C246" s="2" t="s">
        <v>113</v>
      </c>
      <c r="D246" s="3">
        <v>45060</v>
      </c>
      <c r="E246" s="2">
        <v>2</v>
      </c>
      <c r="F246" s="4">
        <v>89000</v>
      </c>
      <c r="G246" s="4">
        <f t="shared" si="10"/>
        <v>178000</v>
      </c>
      <c r="H246" s="7" t="str">
        <f t="shared" si="9"/>
        <v>BAJO</v>
      </c>
      <c r="I246" s="4">
        <v>178000</v>
      </c>
      <c r="J246" s="23">
        <f>IF(G246&lt;$G$131,G246,G246-(G246*$J$7))</f>
        <v>178000</v>
      </c>
    </row>
    <row r="247" spans="2:10" ht="15.75" hidden="1" thickBot="1" x14ac:dyDescent="0.3">
      <c r="B247" s="2" t="s">
        <v>17</v>
      </c>
      <c r="C247" s="2" t="s">
        <v>113</v>
      </c>
      <c r="D247" s="3">
        <v>45134</v>
      </c>
      <c r="E247" s="2">
        <v>8</v>
      </c>
      <c r="F247" s="4">
        <v>93450</v>
      </c>
      <c r="G247" s="4">
        <f t="shared" si="10"/>
        <v>747600</v>
      </c>
      <c r="H247" s="7" t="str">
        <f t="shared" si="9"/>
        <v>ALTO</v>
      </c>
      <c r="I247" s="4">
        <v>747600</v>
      </c>
      <c r="J247" s="23">
        <f>IF(G247&lt;$G$131,G247,G247-(G247*$J$7))</f>
        <v>710220</v>
      </c>
    </row>
    <row r="248" spans="2:10" ht="15.75" hidden="1" thickBot="1" x14ac:dyDescent="0.3">
      <c r="B248" s="2" t="s">
        <v>70</v>
      </c>
      <c r="C248" s="2" t="s">
        <v>113</v>
      </c>
      <c r="D248" s="3">
        <v>45113</v>
      </c>
      <c r="E248" s="2">
        <v>6</v>
      </c>
      <c r="F248" s="4">
        <v>84000</v>
      </c>
      <c r="G248" s="4">
        <f t="shared" si="10"/>
        <v>504000</v>
      </c>
      <c r="H248" s="7" t="str">
        <f t="shared" si="9"/>
        <v>ALTO</v>
      </c>
      <c r="I248" s="4">
        <v>504000</v>
      </c>
      <c r="J248" s="23">
        <f>IF(G248&lt;$G$131,G248,G248-(G248*$J$7))</f>
        <v>478800</v>
      </c>
    </row>
    <row r="249" spans="2:10" ht="15.75" hidden="1" thickBot="1" x14ac:dyDescent="0.3">
      <c r="B249" s="2" t="s">
        <v>40</v>
      </c>
      <c r="C249" s="2" t="s">
        <v>113</v>
      </c>
      <c r="D249" s="3">
        <v>45087</v>
      </c>
      <c r="E249" s="2">
        <v>5</v>
      </c>
      <c r="F249" s="4">
        <v>74500</v>
      </c>
      <c r="G249" s="4">
        <f t="shared" si="10"/>
        <v>372500</v>
      </c>
      <c r="H249" s="7" t="str">
        <f t="shared" si="9"/>
        <v>BAJO</v>
      </c>
      <c r="I249" s="16">
        <f>G249+(G249*$I$7)</f>
        <v>428375</v>
      </c>
      <c r="J249" s="23">
        <f>IF(G249&lt;$G$131,G249,G249-(G249*$J$7))</f>
        <v>372500</v>
      </c>
    </row>
    <row r="250" spans="2:10" ht="15.75" hidden="1" thickBot="1" x14ac:dyDescent="0.3">
      <c r="B250" s="2" t="s">
        <v>38</v>
      </c>
      <c r="C250" s="2" t="s">
        <v>113</v>
      </c>
      <c r="D250" s="3">
        <v>45085</v>
      </c>
      <c r="E250" s="2">
        <v>7</v>
      </c>
      <c r="F250" s="4">
        <v>71500</v>
      </c>
      <c r="G250" s="4">
        <f t="shared" si="10"/>
        <v>500500</v>
      </c>
      <c r="H250" s="7" t="str">
        <f t="shared" si="9"/>
        <v>ALTO</v>
      </c>
      <c r="I250" s="16">
        <f>G250+(G250*$I$7)</f>
        <v>575575</v>
      </c>
      <c r="J250" s="23">
        <f>IF(G250&lt;$G$131,G250,G250-(G250*$J$7))</f>
        <v>475475</v>
      </c>
    </row>
    <row r="251" spans="2:10" ht="15.75" hidden="1" thickBot="1" x14ac:dyDescent="0.3">
      <c r="B251" s="2" t="s">
        <v>26</v>
      </c>
      <c r="C251" s="2" t="s">
        <v>113</v>
      </c>
      <c r="D251" s="3">
        <v>45072</v>
      </c>
      <c r="E251" s="2">
        <v>4</v>
      </c>
      <c r="F251" s="4">
        <v>137000</v>
      </c>
      <c r="G251" s="4">
        <f t="shared" si="10"/>
        <v>548000</v>
      </c>
      <c r="H251" s="7" t="str">
        <f t="shared" si="9"/>
        <v>ALTO</v>
      </c>
      <c r="I251" s="16">
        <f>G251+(G251*$I$7)</f>
        <v>630200</v>
      </c>
      <c r="J251" s="23">
        <f>IF(G251&lt;$G$131,G251,G251-(G251*$J$7))</f>
        <v>520600</v>
      </c>
    </row>
    <row r="252" spans="2:10" ht="15.75" hidden="1" thickBot="1" x14ac:dyDescent="0.3">
      <c r="B252" s="2" t="s">
        <v>18</v>
      </c>
      <c r="C252" s="2" t="s">
        <v>113</v>
      </c>
      <c r="D252" s="3">
        <v>45062</v>
      </c>
      <c r="E252" s="2">
        <v>8</v>
      </c>
      <c r="F252" s="4">
        <v>97000</v>
      </c>
      <c r="G252" s="4">
        <f t="shared" si="10"/>
        <v>776000</v>
      </c>
      <c r="H252" s="7" t="str">
        <f t="shared" si="9"/>
        <v>ALTO</v>
      </c>
      <c r="I252" s="4">
        <v>776000</v>
      </c>
      <c r="J252" s="23">
        <f>IF(G252&lt;$G$131,G252,G252-(G252*$J$7))</f>
        <v>737200</v>
      </c>
    </row>
    <row r="253" spans="2:10" ht="15.75" hidden="1" thickBot="1" x14ac:dyDescent="0.3">
      <c r="B253" s="2" t="s">
        <v>76</v>
      </c>
      <c r="C253" s="2" t="s">
        <v>113</v>
      </c>
      <c r="D253" s="3">
        <v>45155</v>
      </c>
      <c r="E253" s="2">
        <v>6</v>
      </c>
      <c r="F253" s="4">
        <v>102900</v>
      </c>
      <c r="G253" s="4">
        <f t="shared" si="10"/>
        <v>617400</v>
      </c>
      <c r="H253" s="7" t="str">
        <f t="shared" si="9"/>
        <v>ALTO</v>
      </c>
      <c r="I253" s="16">
        <f>G253+(G253*$I$7)</f>
        <v>710010</v>
      </c>
      <c r="J253" s="23">
        <f>IF(G253&lt;$G$131,G253,G253-(G253*$J$7))</f>
        <v>586530</v>
      </c>
    </row>
    <row r="254" spans="2:10" ht="15.75" hidden="1" thickBot="1" x14ac:dyDescent="0.3">
      <c r="B254" s="2" t="s">
        <v>58</v>
      </c>
      <c r="C254" s="2" t="s">
        <v>113</v>
      </c>
      <c r="D254" s="3">
        <v>45164</v>
      </c>
      <c r="E254" s="2">
        <v>1</v>
      </c>
      <c r="F254" s="4">
        <v>44200</v>
      </c>
      <c r="G254" s="4">
        <f t="shared" si="10"/>
        <v>44200</v>
      </c>
      <c r="H254" s="7" t="str">
        <f t="shared" si="9"/>
        <v>BAJO</v>
      </c>
      <c r="I254" s="4">
        <v>44200</v>
      </c>
      <c r="J254" s="23">
        <f>IF(G254&lt;$G$131,G254,G254-(G254*$J$7))</f>
        <v>44200</v>
      </c>
    </row>
    <row r="255" spans="2:10" ht="15.75" hidden="1" thickBot="1" x14ac:dyDescent="0.3">
      <c r="B255" s="2" t="s">
        <v>57</v>
      </c>
      <c r="C255" s="2" t="s">
        <v>113</v>
      </c>
      <c r="D255" s="8">
        <v>45165</v>
      </c>
      <c r="E255" s="2">
        <v>2</v>
      </c>
      <c r="F255" s="4">
        <v>45780</v>
      </c>
      <c r="G255" s="4">
        <f t="shared" si="10"/>
        <v>91560</v>
      </c>
      <c r="H255" s="7" t="str">
        <f t="shared" si="9"/>
        <v>BAJO</v>
      </c>
      <c r="I255" s="4">
        <v>91560</v>
      </c>
      <c r="J255" s="23">
        <f>IF(G255&lt;$G$131,G255,G255-(G255*$J$7))</f>
        <v>91560</v>
      </c>
    </row>
    <row r="256" spans="2:10" ht="15.75" hidden="1" thickBot="1" x14ac:dyDescent="0.3">
      <c r="D256" s="13" t="s">
        <v>4</v>
      </c>
      <c r="E256" s="19">
        <f>MAX(E136:E255)</f>
        <v>10</v>
      </c>
      <c r="F256" s="21" t="s">
        <v>114</v>
      </c>
      <c r="G256" s="20">
        <f>AVERAGE(G136:G255)</f>
        <v>432712.25</v>
      </c>
      <c r="H256" s="24"/>
    </row>
    <row r="257" spans="4:5" ht="15.75" hidden="1" thickBot="1" x14ac:dyDescent="0.3">
      <c r="D257" s="13" t="s">
        <v>5</v>
      </c>
      <c r="E257" s="19">
        <f>MIN(E136:E256)</f>
        <v>1</v>
      </c>
    </row>
    <row r="258" spans="4:5" ht="45.75" hidden="1" thickBot="1" x14ac:dyDescent="0.3">
      <c r="D258" s="28" t="s">
        <v>110</v>
      </c>
      <c r="E258" s="27">
        <f>AVERAGE(E136:E257)</f>
        <v>5.1967213114754101</v>
      </c>
    </row>
  </sheetData>
  <autoFilter ref="B135:J258">
    <filterColumn colId="1">
      <filters>
        <filter val="ANFO"/>
      </filters>
    </filterColumn>
    <filterColumn colId="3">
      <filters>
        <filter val="10"/>
      </filters>
    </filterColumn>
  </autoFilter>
  <sortState ref="B11:J133">
    <sortCondition ref="C11:C135"/>
    <sortCondition ref="B11:B135"/>
  </sortState>
  <mergeCells count="1">
    <mergeCell ref="C3:E7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Fiestero</dc:creator>
  <cp:lastModifiedBy>Fiestero</cp:lastModifiedBy>
  <dcterms:created xsi:type="dcterms:W3CDTF">2025-05-15T21:59:49Z</dcterms:created>
  <dcterms:modified xsi:type="dcterms:W3CDTF">2025-08-14T21:19:29Z</dcterms:modified>
</cp:coreProperties>
</file>